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169501\Downloads\arquus snz 2930\pj2bis\"/>
    </mc:Choice>
  </mc:AlternateContent>
  <xr:revisionPtr revIDLastSave="0" documentId="13_ncr:1_{0437DAC7-4D39-4B23-949C-6E796734025B}" xr6:coauthVersionLast="47" xr6:coauthVersionMax="47" xr10:uidLastSave="{00000000-0000-0000-0000-000000000000}"/>
  <bookViews>
    <workbookView xWindow="-120" yWindow="-120" windowWidth="25440" windowHeight="15390" activeTab="3" xr2:uid="{D23BDB54-3427-46D4-B5E4-6BDF1D9537AF}"/>
  </bookViews>
  <sheets>
    <sheet name="Mode d'emploi" sheetId="7" r:id="rId1"/>
    <sheet name="Rétentions" sheetId="5" r:id="rId2"/>
    <sheet name="Produits" sheetId="6" r:id="rId3"/>
    <sheet name="Photos" sheetId="8" r:id="rId4"/>
  </sheets>
  <definedNames>
    <definedName name="_xlnm.Print_Area" localSheetId="1">Rétentions!$A$1:$O$149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6" l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I139" i="5"/>
  <c r="K139" i="5" s="1"/>
  <c r="I140" i="5"/>
  <c r="M140" i="5" s="1"/>
  <c r="I141" i="5"/>
  <c r="M141" i="5" s="1"/>
  <c r="I142" i="5"/>
  <c r="M142" i="5" s="1"/>
  <c r="I143" i="5"/>
  <c r="K143" i="5" s="1"/>
  <c r="I144" i="5"/>
  <c r="M144" i="5" s="1"/>
  <c r="I145" i="5"/>
  <c r="M145" i="5" s="1"/>
  <c r="I146" i="5"/>
  <c r="M146" i="5" s="1"/>
  <c r="I147" i="5"/>
  <c r="M147" i="5" s="1"/>
  <c r="I148" i="5"/>
  <c r="M148" i="5" s="1"/>
  <c r="I149" i="5"/>
  <c r="K149" i="5" s="1"/>
  <c r="I5" i="5"/>
  <c r="I6" i="5"/>
  <c r="M6" i="5" s="1"/>
  <c r="I7" i="5"/>
  <c r="M7" i="5" s="1"/>
  <c r="I8" i="5"/>
  <c r="K8" i="5" s="1"/>
  <c r="I9" i="5"/>
  <c r="I10" i="5"/>
  <c r="I11" i="5"/>
  <c r="I12" i="5"/>
  <c r="K12" i="5" s="1"/>
  <c r="I13" i="5"/>
  <c r="M13" i="5" s="1"/>
  <c r="I14" i="5"/>
  <c r="K14" i="5" s="1"/>
  <c r="I15" i="5"/>
  <c r="I16" i="5"/>
  <c r="I17" i="5"/>
  <c r="M17" i="5" s="1"/>
  <c r="I18" i="5"/>
  <c r="M18" i="5" s="1"/>
  <c r="I19" i="5"/>
  <c r="L19" i="5" s="1"/>
  <c r="I20" i="5"/>
  <c r="K20" i="5" s="1"/>
  <c r="I21" i="5"/>
  <c r="K21" i="5" s="1"/>
  <c r="I22" i="5"/>
  <c r="K22" i="5" s="1"/>
  <c r="I23" i="5"/>
  <c r="L23" i="5" s="1"/>
  <c r="I24" i="5"/>
  <c r="M24" i="5" s="1"/>
  <c r="I25" i="5"/>
  <c r="M25" i="5" s="1"/>
  <c r="I26" i="5"/>
  <c r="M26" i="5" s="1"/>
  <c r="I27" i="5"/>
  <c r="L27" i="5" s="1"/>
  <c r="I28" i="5"/>
  <c r="M28" i="5" s="1"/>
  <c r="I29" i="5"/>
  <c r="M29" i="5" s="1"/>
  <c r="I30" i="5"/>
  <c r="K30" i="5" s="1"/>
  <c r="I31" i="5"/>
  <c r="I32" i="5"/>
  <c r="M32" i="5" s="1"/>
  <c r="I33" i="5"/>
  <c r="M33" i="5" s="1"/>
  <c r="I34" i="5"/>
  <c r="L34" i="5" s="1"/>
  <c r="I35" i="5"/>
  <c r="I36" i="5"/>
  <c r="K36" i="5" s="1"/>
  <c r="I37" i="5"/>
  <c r="M37" i="5" s="1"/>
  <c r="I38" i="5"/>
  <c r="L38" i="5" s="1"/>
  <c r="I39" i="5"/>
  <c r="L39" i="5" s="1"/>
  <c r="I76" i="5"/>
  <c r="K76" i="5" s="1"/>
  <c r="J139" i="5"/>
  <c r="J140" i="5"/>
  <c r="J141" i="5"/>
  <c r="J142" i="5"/>
  <c r="J143" i="5"/>
  <c r="J144" i="5"/>
  <c r="J145" i="5"/>
  <c r="J146" i="5"/>
  <c r="J147" i="5"/>
  <c r="J148" i="5"/>
  <c r="J149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76" i="5"/>
  <c r="L15" i="5" l="1"/>
  <c r="L143" i="5"/>
  <c r="N143" i="5" s="1"/>
  <c r="O143" i="5" s="1"/>
  <c r="M143" i="5"/>
  <c r="M23" i="5"/>
  <c r="M22" i="5"/>
  <c r="K19" i="5"/>
  <c r="N19" i="5" s="1"/>
  <c r="O19" i="5" s="1"/>
  <c r="L22" i="5"/>
  <c r="N22" i="5" s="1"/>
  <c r="O22" i="5" s="1"/>
  <c r="K18" i="5"/>
  <c r="L21" i="5"/>
  <c r="N21" i="5" s="1"/>
  <c r="O21" i="5" s="1"/>
  <c r="M139" i="5"/>
  <c r="K142" i="5"/>
  <c r="K141" i="5"/>
  <c r="L13" i="5"/>
  <c r="L140" i="5"/>
  <c r="L142" i="5"/>
  <c r="K140" i="5"/>
  <c r="L20" i="5"/>
  <c r="N20" i="5" s="1"/>
  <c r="O20" i="5" s="1"/>
  <c r="L18" i="5"/>
  <c r="N18" i="5" s="1"/>
  <c r="O18" i="5" s="1"/>
  <c r="M21" i="5"/>
  <c r="L14" i="5"/>
  <c r="N14" i="5" s="1"/>
  <c r="O14" i="5" s="1"/>
  <c r="L139" i="5"/>
  <c r="N139" i="5" s="1"/>
  <c r="O139" i="5" s="1"/>
  <c r="M19" i="5"/>
  <c r="L141" i="5"/>
  <c r="N141" i="5" s="1"/>
  <c r="O141" i="5" s="1"/>
  <c r="M20" i="5"/>
  <c r="L9" i="5"/>
  <c r="L144" i="5"/>
  <c r="L31" i="5"/>
  <c r="L16" i="5"/>
  <c r="L5" i="5"/>
  <c r="M16" i="5"/>
  <c r="M10" i="5"/>
  <c r="K10" i="5"/>
  <c r="L10" i="5"/>
  <c r="L76" i="5"/>
  <c r="N76" i="5" s="1"/>
  <c r="O76" i="5" s="1"/>
  <c r="K17" i="5"/>
  <c r="M39" i="5"/>
  <c r="M38" i="5"/>
  <c r="L17" i="5"/>
  <c r="M15" i="5"/>
  <c r="M14" i="5"/>
  <c r="M35" i="5"/>
  <c r="K35" i="5"/>
  <c r="L35" i="5"/>
  <c r="L11" i="5"/>
  <c r="M11" i="5"/>
  <c r="K11" i="5"/>
  <c r="K39" i="5"/>
  <c r="N39" i="5" s="1"/>
  <c r="O39" i="5" s="1"/>
  <c r="K38" i="5"/>
  <c r="N38" i="5" s="1"/>
  <c r="O38" i="5" s="1"/>
  <c r="K37" i="5"/>
  <c r="L37" i="5"/>
  <c r="M76" i="5"/>
  <c r="K16" i="5"/>
  <c r="K15" i="5"/>
  <c r="N15" i="5" s="1"/>
  <c r="O15" i="5" s="1"/>
  <c r="M36" i="5"/>
  <c r="L36" i="5"/>
  <c r="N36" i="5" s="1"/>
  <c r="O36" i="5" s="1"/>
  <c r="M12" i="5"/>
  <c r="L12" i="5"/>
  <c r="N12" i="5" s="1"/>
  <c r="O12" i="5" s="1"/>
  <c r="K13" i="5"/>
  <c r="K34" i="5"/>
  <c r="N34" i="5" s="1"/>
  <c r="O34" i="5" s="1"/>
  <c r="M34" i="5"/>
  <c r="L33" i="5"/>
  <c r="K32" i="5"/>
  <c r="M9" i="5"/>
  <c r="L8" i="5"/>
  <c r="N8" i="5" s="1"/>
  <c r="O8" i="5" s="1"/>
  <c r="K7" i="5"/>
  <c r="M8" i="5"/>
  <c r="L7" i="5"/>
  <c r="K6" i="5"/>
  <c r="M31" i="5"/>
  <c r="L30" i="5"/>
  <c r="N30" i="5" s="1"/>
  <c r="O30" i="5" s="1"/>
  <c r="K29" i="5"/>
  <c r="M30" i="5"/>
  <c r="L29" i="5"/>
  <c r="K28" i="5"/>
  <c r="M5" i="5"/>
  <c r="L149" i="5"/>
  <c r="N149" i="5" s="1"/>
  <c r="O149" i="5" s="1"/>
  <c r="K148" i="5"/>
  <c r="M149" i="5"/>
  <c r="L148" i="5"/>
  <c r="M27" i="5"/>
  <c r="L147" i="5"/>
  <c r="L146" i="5"/>
  <c r="K33" i="5"/>
  <c r="K9" i="5"/>
  <c r="L32" i="5"/>
  <c r="K31" i="5"/>
  <c r="L6" i="5"/>
  <c r="K5" i="5"/>
  <c r="L28" i="5"/>
  <c r="K27" i="5"/>
  <c r="N27" i="5" s="1"/>
  <c r="O27" i="5" s="1"/>
  <c r="K26" i="5"/>
  <c r="K147" i="5"/>
  <c r="N147" i="5" s="1"/>
  <c r="O147" i="5" s="1"/>
  <c r="L26" i="5"/>
  <c r="K25" i="5"/>
  <c r="K146" i="5"/>
  <c r="L25" i="5"/>
  <c r="K24" i="5"/>
  <c r="K145" i="5"/>
  <c r="L24" i="5"/>
  <c r="L145" i="5"/>
  <c r="K23" i="5"/>
  <c r="N23" i="5" s="1"/>
  <c r="O23" i="5" s="1"/>
  <c r="K144" i="5"/>
  <c r="N140" i="5" l="1"/>
  <c r="O140" i="5" s="1"/>
  <c r="N13" i="5"/>
  <c r="O13" i="5" s="1"/>
  <c r="N142" i="5"/>
  <c r="O142" i="5" s="1"/>
  <c r="N9" i="5"/>
  <c r="O9" i="5" s="1"/>
  <c r="N31" i="5"/>
  <c r="O31" i="5" s="1"/>
  <c r="N5" i="5"/>
  <c r="O5" i="5" s="1"/>
  <c r="N144" i="5"/>
  <c r="O144" i="5" s="1"/>
  <c r="N6" i="5"/>
  <c r="O6" i="5" s="1"/>
  <c r="N16" i="5"/>
  <c r="O16" i="5" s="1"/>
  <c r="N32" i="5"/>
  <c r="O32" i="5" s="1"/>
  <c r="N146" i="5"/>
  <c r="O146" i="5" s="1"/>
  <c r="N29" i="5"/>
  <c r="O29" i="5" s="1"/>
  <c r="N25" i="5"/>
  <c r="O25" i="5" s="1"/>
  <c r="N11" i="5"/>
  <c r="O11" i="5" s="1"/>
  <c r="N37" i="5"/>
  <c r="O37" i="5" s="1"/>
  <c r="N28" i="5"/>
  <c r="O28" i="5" s="1"/>
  <c r="N7" i="5"/>
  <c r="O7" i="5" s="1"/>
  <c r="N35" i="5"/>
  <c r="O35" i="5" s="1"/>
  <c r="N10" i="5"/>
  <c r="O10" i="5" s="1"/>
  <c r="N145" i="5"/>
  <c r="O145" i="5" s="1"/>
  <c r="N26" i="5"/>
  <c r="O26" i="5" s="1"/>
  <c r="N33" i="5"/>
  <c r="O33" i="5" s="1"/>
  <c r="N17" i="5"/>
  <c r="O17" i="5" s="1"/>
  <c r="N148" i="5"/>
  <c r="O148" i="5" s="1"/>
  <c r="N24" i="5"/>
  <c r="O24" i="5" s="1"/>
  <c r="I94" i="5" l="1"/>
  <c r="J94" i="5"/>
  <c r="L94" i="5" l="1"/>
  <c r="K94" i="5"/>
  <c r="M94" i="5"/>
  <c r="H68" i="5"/>
  <c r="J68" i="5" s="1"/>
  <c r="H64" i="5"/>
  <c r="J64" i="5" s="1"/>
  <c r="H66" i="5"/>
  <c r="J66" i="5" s="1"/>
  <c r="J93" i="5"/>
  <c r="J92" i="5"/>
  <c r="J91" i="5"/>
  <c r="J90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5" i="5"/>
  <c r="J74" i="5"/>
  <c r="J73" i="5"/>
  <c r="J72" i="5"/>
  <c r="J71" i="5"/>
  <c r="J70" i="5"/>
  <c r="J69" i="5"/>
  <c r="J67" i="5"/>
  <c r="J65" i="5"/>
  <c r="J63" i="5"/>
  <c r="J62" i="5"/>
  <c r="J61" i="5"/>
  <c r="J60" i="5"/>
  <c r="J59" i="5"/>
  <c r="J58" i="5"/>
  <c r="J57" i="5"/>
  <c r="J56" i="5"/>
  <c r="J55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H54" i="5"/>
  <c r="J54" i="5" s="1"/>
  <c r="I93" i="5"/>
  <c r="M93" i="5" s="1"/>
  <c r="I92" i="5"/>
  <c r="K92" i="5" s="1"/>
  <c r="I91" i="5"/>
  <c r="M91" i="5" s="1"/>
  <c r="I90" i="5"/>
  <c r="L90" i="5" s="1"/>
  <c r="N94" i="5" l="1"/>
  <c r="O94" i="5" s="1"/>
  <c r="K93" i="5"/>
  <c r="M90" i="5"/>
  <c r="L93" i="5"/>
  <c r="K91" i="5"/>
  <c r="K90" i="5"/>
  <c r="N90" i="5" s="1"/>
  <c r="O90" i="5" s="1"/>
  <c r="L92" i="5"/>
  <c r="N92" i="5" s="1"/>
  <c r="O92" i="5" s="1"/>
  <c r="M92" i="5"/>
  <c r="L91" i="5"/>
  <c r="N93" i="5" l="1"/>
  <c r="O93" i="5" s="1"/>
  <c r="N91" i="5"/>
  <c r="O91" i="5" s="1"/>
  <c r="I113" i="5" l="1"/>
  <c r="K113" i="5" l="1"/>
  <c r="M113" i="5"/>
  <c r="I72" i="5"/>
  <c r="I71" i="5"/>
  <c r="I65" i="5"/>
  <c r="I67" i="5"/>
  <c r="I69" i="5"/>
  <c r="I63" i="5"/>
  <c r="I55" i="5"/>
  <c r="L113" i="5" l="1"/>
  <c r="N113" i="5" s="1"/>
  <c r="O113" i="5" s="1"/>
  <c r="M63" i="5"/>
  <c r="L63" i="5"/>
  <c r="K63" i="5"/>
  <c r="M67" i="5"/>
  <c r="L67" i="5"/>
  <c r="K67" i="5"/>
  <c r="M69" i="5"/>
  <c r="L69" i="5"/>
  <c r="K69" i="5"/>
  <c r="M65" i="5"/>
  <c r="L65" i="5"/>
  <c r="K65" i="5"/>
  <c r="M71" i="5"/>
  <c r="K71" i="5"/>
  <c r="L71" i="5"/>
  <c r="M55" i="5"/>
  <c r="L55" i="5"/>
  <c r="K55" i="5"/>
  <c r="K72" i="5"/>
  <c r="M72" i="5"/>
  <c r="L72" i="5"/>
  <c r="I98" i="5"/>
  <c r="I99" i="5"/>
  <c r="I101" i="5"/>
  <c r="I95" i="5"/>
  <c r="I96" i="5"/>
  <c r="I100" i="5"/>
  <c r="I97" i="5"/>
  <c r="I117" i="5"/>
  <c r="I121" i="5"/>
  <c r="N65" i="5" l="1"/>
  <c r="O65" i="5" s="1"/>
  <c r="N67" i="5"/>
  <c r="O67" i="5" s="1"/>
  <c r="N71" i="5"/>
  <c r="O71" i="5" s="1"/>
  <c r="N63" i="5"/>
  <c r="O63" i="5" s="1"/>
  <c r="L117" i="5"/>
  <c r="M117" i="5"/>
  <c r="K117" i="5"/>
  <c r="L97" i="5"/>
  <c r="K97" i="5"/>
  <c r="M97" i="5"/>
  <c r="M100" i="5"/>
  <c r="L100" i="5"/>
  <c r="K100" i="5"/>
  <c r="K96" i="5"/>
  <c r="L96" i="5"/>
  <c r="M96" i="5"/>
  <c r="K95" i="5"/>
  <c r="M95" i="5"/>
  <c r="L95" i="5"/>
  <c r="N69" i="5"/>
  <c r="O69" i="5" s="1"/>
  <c r="L121" i="5"/>
  <c r="M121" i="5"/>
  <c r="K121" i="5"/>
  <c r="M101" i="5"/>
  <c r="L101" i="5"/>
  <c r="K101" i="5"/>
  <c r="L99" i="5"/>
  <c r="K99" i="5"/>
  <c r="M99" i="5"/>
  <c r="K98" i="5"/>
  <c r="L98" i="5"/>
  <c r="M98" i="5"/>
  <c r="N72" i="5"/>
  <c r="O72" i="5" s="1"/>
  <c r="N55" i="5"/>
  <c r="O55" i="5" s="1"/>
  <c r="I122" i="5"/>
  <c r="I123" i="5"/>
  <c r="I135" i="5"/>
  <c r="I136" i="5"/>
  <c r="I137" i="5"/>
  <c r="I138" i="5"/>
  <c r="I134" i="5"/>
  <c r="I129" i="5"/>
  <c r="I130" i="5"/>
  <c r="I131" i="5"/>
  <c r="I132" i="5"/>
  <c r="I133" i="5"/>
  <c r="I125" i="5"/>
  <c r="I126" i="5"/>
  <c r="I127" i="5"/>
  <c r="I128" i="5"/>
  <c r="I124" i="5"/>
  <c r="I52" i="5"/>
  <c r="I51" i="5"/>
  <c r="I50" i="5"/>
  <c r="I49" i="5"/>
  <c r="I46" i="5"/>
  <c r="I47" i="5"/>
  <c r="I48" i="5"/>
  <c r="I45" i="5"/>
  <c r="I41" i="5"/>
  <c r="I42" i="5"/>
  <c r="I43" i="5"/>
  <c r="I44" i="5"/>
  <c r="I40" i="5"/>
  <c r="I83" i="5"/>
  <c r="I84" i="5"/>
  <c r="I85" i="5"/>
  <c r="I82" i="5"/>
  <c r="I87" i="5"/>
  <c r="I88" i="5"/>
  <c r="I89" i="5"/>
  <c r="I86" i="5"/>
  <c r="N97" i="5" l="1"/>
  <c r="O97" i="5" s="1"/>
  <c r="N121" i="5"/>
  <c r="O121" i="5" s="1"/>
  <c r="N98" i="5"/>
  <c r="O98" i="5" s="1"/>
  <c r="N99" i="5"/>
  <c r="O99" i="5" s="1"/>
  <c r="N117" i="5"/>
  <c r="O117" i="5" s="1"/>
  <c r="M125" i="5"/>
  <c r="L125" i="5"/>
  <c r="K125" i="5"/>
  <c r="K41" i="5"/>
  <c r="M41" i="5"/>
  <c r="L41" i="5"/>
  <c r="M52" i="5"/>
  <c r="L52" i="5"/>
  <c r="K52" i="5"/>
  <c r="M123" i="5"/>
  <c r="L123" i="5"/>
  <c r="K123" i="5"/>
  <c r="M85" i="5"/>
  <c r="L85" i="5"/>
  <c r="K85" i="5"/>
  <c r="M122" i="5"/>
  <c r="L122" i="5"/>
  <c r="K122" i="5"/>
  <c r="M84" i="5"/>
  <c r="L84" i="5"/>
  <c r="K84" i="5"/>
  <c r="K128" i="5"/>
  <c r="M128" i="5"/>
  <c r="L128" i="5"/>
  <c r="L43" i="5"/>
  <c r="K43" i="5"/>
  <c r="M43" i="5"/>
  <c r="M82" i="5"/>
  <c r="L82" i="5"/>
  <c r="K82" i="5"/>
  <c r="M124" i="5"/>
  <c r="K124" i="5"/>
  <c r="L124" i="5"/>
  <c r="M83" i="5"/>
  <c r="L83" i="5"/>
  <c r="K83" i="5"/>
  <c r="L127" i="5"/>
  <c r="K127" i="5"/>
  <c r="M127" i="5"/>
  <c r="N95" i="5"/>
  <c r="O95" i="5" s="1"/>
  <c r="K40" i="5"/>
  <c r="M40" i="5"/>
  <c r="L40" i="5"/>
  <c r="K126" i="5"/>
  <c r="M126" i="5"/>
  <c r="L126" i="5"/>
  <c r="N96" i="5"/>
  <c r="O96" i="5" s="1"/>
  <c r="K42" i="5"/>
  <c r="L42" i="5"/>
  <c r="M42" i="5"/>
  <c r="M132" i="5"/>
  <c r="L132" i="5"/>
  <c r="K132" i="5"/>
  <c r="N100" i="5"/>
  <c r="O100" i="5" s="1"/>
  <c r="L44" i="5"/>
  <c r="K44" i="5"/>
  <c r="M44" i="5"/>
  <c r="L131" i="5"/>
  <c r="K131" i="5"/>
  <c r="M131" i="5"/>
  <c r="L130" i="5"/>
  <c r="K130" i="5"/>
  <c r="M130" i="5"/>
  <c r="M48" i="5"/>
  <c r="L48" i="5"/>
  <c r="K48" i="5"/>
  <c r="L129" i="5"/>
  <c r="K129" i="5"/>
  <c r="M129" i="5"/>
  <c r="N101" i="5"/>
  <c r="O101" i="5" s="1"/>
  <c r="M133" i="5"/>
  <c r="L133" i="5"/>
  <c r="K133" i="5"/>
  <c r="L45" i="5"/>
  <c r="M45" i="5"/>
  <c r="K45" i="5"/>
  <c r="M134" i="5"/>
  <c r="L134" i="5"/>
  <c r="K134" i="5"/>
  <c r="M47" i="5"/>
  <c r="L47" i="5"/>
  <c r="K47" i="5"/>
  <c r="M46" i="5"/>
  <c r="L46" i="5"/>
  <c r="K46" i="5"/>
  <c r="K89" i="5"/>
  <c r="M89" i="5"/>
  <c r="L89" i="5"/>
  <c r="L137" i="5"/>
  <c r="M137" i="5"/>
  <c r="K137" i="5"/>
  <c r="K88" i="5"/>
  <c r="M88" i="5"/>
  <c r="L88" i="5"/>
  <c r="M50" i="5"/>
  <c r="L50" i="5"/>
  <c r="K50" i="5"/>
  <c r="M136" i="5"/>
  <c r="L136" i="5"/>
  <c r="K136" i="5"/>
  <c r="M86" i="5"/>
  <c r="L86" i="5"/>
  <c r="K86" i="5"/>
  <c r="M138" i="5"/>
  <c r="L138" i="5"/>
  <c r="K138" i="5"/>
  <c r="M49" i="5"/>
  <c r="L49" i="5"/>
  <c r="K49" i="5"/>
  <c r="M87" i="5"/>
  <c r="K87" i="5"/>
  <c r="L87" i="5"/>
  <c r="M51" i="5"/>
  <c r="L51" i="5"/>
  <c r="K51" i="5"/>
  <c r="M135" i="5"/>
  <c r="L135" i="5"/>
  <c r="K135" i="5"/>
  <c r="I81" i="5"/>
  <c r="I80" i="5"/>
  <c r="I79" i="5"/>
  <c r="I78" i="5"/>
  <c r="I77" i="5"/>
  <c r="I106" i="5"/>
  <c r="I104" i="5"/>
  <c r="I105" i="5"/>
  <c r="I103" i="5"/>
  <c r="I102" i="5"/>
  <c r="N40" i="5" l="1"/>
  <c r="O40" i="5" s="1"/>
  <c r="N137" i="5"/>
  <c r="O137" i="5" s="1"/>
  <c r="N123" i="5"/>
  <c r="O123" i="5" s="1"/>
  <c r="N52" i="5"/>
  <c r="O52" i="5" s="1"/>
  <c r="N86" i="5"/>
  <c r="O86" i="5" s="1"/>
  <c r="N122" i="5"/>
  <c r="O122" i="5" s="1"/>
  <c r="N133" i="5"/>
  <c r="O133" i="5" s="1"/>
  <c r="N51" i="5"/>
  <c r="O51" i="5" s="1"/>
  <c r="N138" i="5"/>
  <c r="O138" i="5" s="1"/>
  <c r="N47" i="5"/>
  <c r="O47" i="5" s="1"/>
  <c r="N85" i="5"/>
  <c r="O85" i="5" s="1"/>
  <c r="N46" i="5"/>
  <c r="O46" i="5" s="1"/>
  <c r="N126" i="5"/>
  <c r="O126" i="5" s="1"/>
  <c r="N43" i="5"/>
  <c r="O43" i="5" s="1"/>
  <c r="N128" i="5"/>
  <c r="O128" i="5" s="1"/>
  <c r="N134" i="5"/>
  <c r="O134" i="5" s="1"/>
  <c r="N135" i="5"/>
  <c r="O135" i="5" s="1"/>
  <c r="N130" i="5"/>
  <c r="O130" i="5" s="1"/>
  <c r="N127" i="5"/>
  <c r="O127" i="5" s="1"/>
  <c r="N131" i="5"/>
  <c r="O131" i="5" s="1"/>
  <c r="N44" i="5"/>
  <c r="O44" i="5" s="1"/>
  <c r="N83" i="5"/>
  <c r="O83" i="5" s="1"/>
  <c r="N132" i="5"/>
  <c r="O132" i="5" s="1"/>
  <c r="N124" i="5"/>
  <c r="O124" i="5" s="1"/>
  <c r="N136" i="5"/>
  <c r="O136" i="5" s="1"/>
  <c r="N125" i="5"/>
  <c r="O125" i="5" s="1"/>
  <c r="N45" i="5"/>
  <c r="O45" i="5" s="1"/>
  <c r="N50" i="5"/>
  <c r="O50" i="5" s="1"/>
  <c r="M102" i="5"/>
  <c r="L102" i="5"/>
  <c r="K102" i="5"/>
  <c r="M105" i="5"/>
  <c r="L105" i="5"/>
  <c r="K105" i="5"/>
  <c r="N82" i="5"/>
  <c r="O82" i="5" s="1"/>
  <c r="M106" i="5"/>
  <c r="L106" i="5"/>
  <c r="K106" i="5"/>
  <c r="N49" i="5"/>
  <c r="O49" i="5" s="1"/>
  <c r="N88" i="5"/>
  <c r="O88" i="5" s="1"/>
  <c r="M103" i="5"/>
  <c r="L103" i="5"/>
  <c r="K103" i="5"/>
  <c r="M104" i="5"/>
  <c r="L104" i="5"/>
  <c r="K104" i="5"/>
  <c r="M79" i="5"/>
  <c r="L79" i="5"/>
  <c r="K79" i="5"/>
  <c r="M80" i="5"/>
  <c r="L80" i="5"/>
  <c r="K80" i="5"/>
  <c r="N89" i="5"/>
  <c r="O89" i="5" s="1"/>
  <c r="M81" i="5"/>
  <c r="L81" i="5"/>
  <c r="K81" i="5"/>
  <c r="N84" i="5"/>
  <c r="O84" i="5" s="1"/>
  <c r="N129" i="5"/>
  <c r="O129" i="5" s="1"/>
  <c r="N41" i="5"/>
  <c r="O41" i="5" s="1"/>
  <c r="N87" i="5"/>
  <c r="O87" i="5" s="1"/>
  <c r="L77" i="5"/>
  <c r="K77" i="5"/>
  <c r="M77" i="5"/>
  <c r="L78" i="5"/>
  <c r="K78" i="5"/>
  <c r="M78" i="5"/>
  <c r="N48" i="5"/>
  <c r="O48" i="5" s="1"/>
  <c r="N42" i="5"/>
  <c r="O42" i="5" s="1"/>
  <c r="I111" i="5"/>
  <c r="I116" i="5"/>
  <c r="I115" i="5"/>
  <c r="I119" i="5"/>
  <c r="I120" i="5"/>
  <c r="I118" i="5"/>
  <c r="I74" i="5"/>
  <c r="I75" i="5"/>
  <c r="I73" i="5"/>
  <c r="I61" i="5"/>
  <c r="I62" i="5"/>
  <c r="I64" i="5"/>
  <c r="I66" i="5"/>
  <c r="I68" i="5"/>
  <c r="I70" i="5"/>
  <c r="I54" i="5"/>
  <c r="I56" i="5"/>
  <c r="I57" i="5"/>
  <c r="I58" i="5"/>
  <c r="I59" i="5"/>
  <c r="I60" i="5"/>
  <c r="I53" i="5"/>
  <c r="I114" i="5"/>
  <c r="I112" i="5"/>
  <c r="I108" i="5"/>
  <c r="I109" i="5"/>
  <c r="I110" i="5"/>
  <c r="I107" i="5"/>
  <c r="N80" i="5" l="1"/>
  <c r="O80" i="5" s="1"/>
  <c r="N81" i="5"/>
  <c r="O81" i="5" s="1"/>
  <c r="N79" i="5"/>
  <c r="O79" i="5" s="1"/>
  <c r="N105" i="5"/>
  <c r="O105" i="5" s="1"/>
  <c r="N77" i="5"/>
  <c r="O77" i="5" s="1"/>
  <c r="N106" i="5"/>
  <c r="O106" i="5" s="1"/>
  <c r="N102" i="5"/>
  <c r="O102" i="5" s="1"/>
  <c r="L60" i="5"/>
  <c r="K60" i="5"/>
  <c r="M60" i="5"/>
  <c r="M120" i="5"/>
  <c r="L120" i="5"/>
  <c r="K120" i="5"/>
  <c r="L59" i="5"/>
  <c r="K59" i="5"/>
  <c r="M59" i="5"/>
  <c r="K56" i="5"/>
  <c r="L56" i="5"/>
  <c r="M56" i="5"/>
  <c r="L114" i="5"/>
  <c r="K114" i="5"/>
  <c r="M114" i="5"/>
  <c r="K74" i="5"/>
  <c r="L74" i="5"/>
  <c r="M74" i="5"/>
  <c r="N103" i="5"/>
  <c r="O103" i="5" s="1"/>
  <c r="M115" i="5"/>
  <c r="L115" i="5"/>
  <c r="K115" i="5"/>
  <c r="M53" i="5"/>
  <c r="L53" i="5"/>
  <c r="K53" i="5"/>
  <c r="M118" i="5"/>
  <c r="L118" i="5"/>
  <c r="K118" i="5"/>
  <c r="M119" i="5"/>
  <c r="L119" i="5"/>
  <c r="K119" i="5"/>
  <c r="K58" i="5"/>
  <c r="L58" i="5"/>
  <c r="M58" i="5"/>
  <c r="K57" i="5"/>
  <c r="M57" i="5"/>
  <c r="L57" i="5"/>
  <c r="M116" i="5"/>
  <c r="L116" i="5"/>
  <c r="K116" i="5"/>
  <c r="M54" i="5"/>
  <c r="L54" i="5"/>
  <c r="K54" i="5"/>
  <c r="K111" i="5"/>
  <c r="M111" i="5"/>
  <c r="L111" i="5"/>
  <c r="M68" i="5"/>
  <c r="L68" i="5"/>
  <c r="K68" i="5"/>
  <c r="M66" i="5"/>
  <c r="L66" i="5"/>
  <c r="K66" i="5"/>
  <c r="N78" i="5"/>
  <c r="O78" i="5" s="1"/>
  <c r="M70" i="5"/>
  <c r="L70" i="5"/>
  <c r="K70" i="5"/>
  <c r="M64" i="5"/>
  <c r="L64" i="5"/>
  <c r="K64" i="5"/>
  <c r="K110" i="5"/>
  <c r="M110" i="5"/>
  <c r="L110" i="5"/>
  <c r="M109" i="5"/>
  <c r="K109" i="5"/>
  <c r="L109" i="5"/>
  <c r="M108" i="5"/>
  <c r="L108" i="5"/>
  <c r="K108" i="5"/>
  <c r="K73" i="5"/>
  <c r="L73" i="5"/>
  <c r="M73" i="5"/>
  <c r="M107" i="5"/>
  <c r="K107" i="5"/>
  <c r="L107" i="5"/>
  <c r="M62" i="5"/>
  <c r="L62" i="5"/>
  <c r="K62" i="5"/>
  <c r="L61" i="5"/>
  <c r="K61" i="5"/>
  <c r="M61" i="5"/>
  <c r="K112" i="5"/>
  <c r="L112" i="5"/>
  <c r="M112" i="5"/>
  <c r="L75" i="5"/>
  <c r="K75" i="5"/>
  <c r="M75" i="5"/>
  <c r="N104" i="5"/>
  <c r="O104" i="5" s="1"/>
  <c r="N110" i="5" l="1"/>
  <c r="O110" i="5" s="1"/>
  <c r="N60" i="5"/>
  <c r="O60" i="5" s="1"/>
  <c r="N66" i="5"/>
  <c r="O66" i="5" s="1"/>
  <c r="N54" i="5"/>
  <c r="O54" i="5" s="1"/>
  <c r="N64" i="5"/>
  <c r="O64" i="5" s="1"/>
  <c r="N57" i="5"/>
  <c r="O57" i="5" s="1"/>
  <c r="N56" i="5"/>
  <c r="O56" i="5" s="1"/>
  <c r="N58" i="5"/>
  <c r="O58" i="5" s="1"/>
  <c r="N112" i="5"/>
  <c r="O112" i="5" s="1"/>
  <c r="N109" i="5"/>
  <c r="O109" i="5" s="1"/>
  <c r="N107" i="5"/>
  <c r="O107" i="5" s="1"/>
  <c r="N53" i="5"/>
  <c r="O53" i="5" s="1"/>
  <c r="N119" i="5"/>
  <c r="O119" i="5" s="1"/>
  <c r="N114" i="5"/>
  <c r="O114" i="5" s="1"/>
  <c r="N61" i="5"/>
  <c r="O61" i="5" s="1"/>
  <c r="N62" i="5"/>
  <c r="O62" i="5" s="1"/>
  <c r="N111" i="5"/>
  <c r="O111" i="5" s="1"/>
  <c r="N118" i="5"/>
  <c r="O118" i="5" s="1"/>
  <c r="N70" i="5"/>
  <c r="O70" i="5" s="1"/>
  <c r="N116" i="5"/>
  <c r="O116" i="5" s="1"/>
  <c r="N59" i="5"/>
  <c r="O59" i="5" s="1"/>
  <c r="N75" i="5"/>
  <c r="O75" i="5" s="1"/>
  <c r="N73" i="5"/>
  <c r="O73" i="5" s="1"/>
  <c r="N115" i="5"/>
  <c r="O115" i="5" s="1"/>
  <c r="N120" i="5"/>
  <c r="O120" i="5" s="1"/>
  <c r="N108" i="5"/>
  <c r="O108" i="5" s="1"/>
  <c r="N68" i="5"/>
  <c r="O68" i="5" s="1"/>
  <c r="N74" i="5"/>
  <c r="O74" i="5" s="1"/>
</calcChain>
</file>

<file path=xl/sharedStrings.xml><?xml version="1.0" encoding="utf-8"?>
<sst xmlns="http://schemas.openxmlformats.org/spreadsheetml/2006/main" count="1716" uniqueCount="699">
  <si>
    <t>Mode d'emploi</t>
  </si>
  <si>
    <t>Reseigner dans l'onglet "Rétentions"</t>
  </si>
  <si>
    <t xml:space="preserve">les colonnes </t>
  </si>
  <si>
    <t>secteur</t>
  </si>
  <si>
    <t>nom de la rétention</t>
  </si>
  <si>
    <t>nom de l'étagère</t>
  </si>
  <si>
    <t>Longueur (cm)</t>
  </si>
  <si>
    <t>Largeur (cm)</t>
  </si>
  <si>
    <t>Hauteur (cm)</t>
  </si>
  <si>
    <t>Les armoires n'ayant pas d'étagère de type rétention mais seulement une rétention en partie basse sont considéré comme une seule rétention</t>
  </si>
  <si>
    <t>puis dans l'onglet "Produits"</t>
  </si>
  <si>
    <t xml:space="preserve">choisir la rétention concerné dans la colonne </t>
  </si>
  <si>
    <t>nom complet de la rétention</t>
  </si>
  <si>
    <t xml:space="preserve">ensuite renseigner </t>
  </si>
  <si>
    <t>Désignation du Produits stockés</t>
  </si>
  <si>
    <t>Volume du contenant (L)</t>
  </si>
  <si>
    <t>Quantité de contenant</t>
  </si>
  <si>
    <t xml:space="preserve">et </t>
  </si>
  <si>
    <t>date de MAJ</t>
  </si>
  <si>
    <t>(pour les contenants libélés en "Kg", partir du principe que 1Kg = 1L, pour plus de simplicité)</t>
  </si>
  <si>
    <t>revenir à l'onglet "Rétentions" pour consulter la colonne</t>
  </si>
  <si>
    <t>Conformité du stockage</t>
  </si>
  <si>
    <t>La conformité est évaluer selon cette rêgle :</t>
  </si>
  <si>
    <t>Par simplicité et dans le but de parer au cas les plus défavorable, la rêgle concernant les produits non-inflammable n'est pas prise en compte</t>
  </si>
  <si>
    <t>L'évaluation de la conformité ne porte que sur le volume de rétention.</t>
  </si>
  <si>
    <t>L'outil ne statut pas sur les incompatibilités de stockage.</t>
  </si>
  <si>
    <t>L'outil ne statut pas sur l'adéquation des matériaux de stockage avec les produit stockés.</t>
  </si>
  <si>
    <t>(Les produits corrosifs (acide et base/alkalin) doivent être stocké sur des rétentions en poly-etylène).</t>
  </si>
  <si>
    <t>Seule une analyse de risque peut garantir la sécurité du stockage de produits chimiques</t>
  </si>
  <si>
    <t>Faites évoluer le stockage afin de garantir la conformtié.</t>
  </si>
  <si>
    <t>Mettre à jour dans l'onglet "Produits"</t>
  </si>
  <si>
    <t>Colonnes à renseigner</t>
  </si>
  <si>
    <t>Colonnes automatiques</t>
  </si>
  <si>
    <t>Commentaires</t>
  </si>
  <si>
    <t>volume à déduire si bac dans étagère</t>
  </si>
  <si>
    <t>conca nom</t>
  </si>
  <si>
    <t>volume de rétention (L)</t>
  </si>
  <si>
    <t>un récipient supérieur à 250L</t>
  </si>
  <si>
    <t>volume total de produit stocké (L)</t>
  </si>
  <si>
    <t>Volume du plus grand contenant de produit à stocker (en L) :</t>
  </si>
  <si>
    <t>volume de rétention minimal (L) selon le stockage actuel</t>
  </si>
  <si>
    <t>DIAG</t>
  </si>
  <si>
    <t>armoire 1</t>
  </si>
  <si>
    <t>1er étage</t>
  </si>
  <si>
    <t>2e étage</t>
  </si>
  <si>
    <t>3e étage</t>
  </si>
  <si>
    <t>4e étage</t>
  </si>
  <si>
    <t>5e étage (dernier)</t>
  </si>
  <si>
    <t>Pas de rétention</t>
  </si>
  <si>
    <t>armoire 2</t>
  </si>
  <si>
    <t>armoire 3</t>
  </si>
  <si>
    <t>GBC180</t>
  </si>
  <si>
    <t>R30</t>
  </si>
  <si>
    <t xml:space="preserve">2e étage / Bac retention 25L supplémentaire </t>
  </si>
  <si>
    <t>Bac  +</t>
  </si>
  <si>
    <t>4e étage (dernier)</t>
  </si>
  <si>
    <t>R50</t>
  </si>
  <si>
    <t xml:space="preserve">5e étage (dernier) / Bac retention 25L supplémentaire </t>
  </si>
  <si>
    <t>Retouche</t>
  </si>
  <si>
    <t xml:space="preserve">1er étage / Bac retention 20L supplémentaire </t>
  </si>
  <si>
    <t xml:space="preserve">2e étage / Bac retention 20L supplémentaire </t>
  </si>
  <si>
    <t xml:space="preserve">3e étage / Bac retention 20L supplémentaire </t>
  </si>
  <si>
    <t xml:space="preserve">4e étage (dernier) / Bac retention 12L supplémentaire </t>
  </si>
  <si>
    <t xml:space="preserve">4e étage (dernier) / Bac retention 38L supplémentaire </t>
  </si>
  <si>
    <t>VLRA</t>
  </si>
  <si>
    <t>Maintenance</t>
  </si>
  <si>
    <t>Armoire produit chimique N°12</t>
  </si>
  <si>
    <t>1er</t>
  </si>
  <si>
    <t>2e</t>
  </si>
  <si>
    <t>3e</t>
  </si>
  <si>
    <t>4e</t>
  </si>
  <si>
    <t>5e  (dernier)</t>
  </si>
  <si>
    <t>bac sur étagère</t>
  </si>
  <si>
    <t>Peinture</t>
  </si>
  <si>
    <t>niveau cabine 1</t>
  </si>
  <si>
    <t>etagère 1</t>
  </si>
  <si>
    <t>etagère 2</t>
  </si>
  <si>
    <t>etagère 3</t>
  </si>
  <si>
    <t>etagère 4</t>
  </si>
  <si>
    <t>zone comm</t>
  </si>
  <si>
    <t>prépa GBC</t>
  </si>
  <si>
    <t>grande armoire</t>
  </si>
  <si>
    <t>1er étage - bac N°1</t>
  </si>
  <si>
    <t>dimension du bac plastique</t>
  </si>
  <si>
    <t>1er étage - bac N°2</t>
  </si>
  <si>
    <t>2e étages - bac n°3</t>
  </si>
  <si>
    <t>2e étages - bac n°4</t>
  </si>
  <si>
    <t>3eme etage</t>
  </si>
  <si>
    <t>considéré comme un seul bac car les étagères ne font pas rétention en l'état
Prends en compte les produits étage 2 hors bac indépendant</t>
  </si>
  <si>
    <t>petite armoire</t>
  </si>
  <si>
    <t>2e étages - bac n°2</t>
  </si>
  <si>
    <t>prépa VBLU</t>
  </si>
  <si>
    <t>armoire</t>
  </si>
  <si>
    <t>les dimensions de hauteur était surment donnée en mm.
J'ai /10</t>
  </si>
  <si>
    <t>PVP</t>
  </si>
  <si>
    <t>Armoire 1</t>
  </si>
  <si>
    <t>Bac sur étagère</t>
  </si>
  <si>
    <t>Armoire 2</t>
  </si>
  <si>
    <t>1er étage - Bac N°1</t>
  </si>
  <si>
    <t>1er étage - Bac N°2</t>
  </si>
  <si>
    <t>2e étage (dernier)</t>
  </si>
  <si>
    <t>TR10000</t>
  </si>
  <si>
    <t>finition</t>
  </si>
  <si>
    <t>finition 2</t>
  </si>
  <si>
    <t>1er étage pas utilisé</t>
  </si>
  <si>
    <t>ligne</t>
  </si>
  <si>
    <t>bac en plastique posé sur dernier étage sans rétention</t>
  </si>
  <si>
    <t>VBL</t>
  </si>
  <si>
    <t>démontage</t>
  </si>
  <si>
    <t>EA1</t>
  </si>
  <si>
    <t>EA2</t>
  </si>
  <si>
    <t>retouche</t>
  </si>
  <si>
    <t>Labo</t>
  </si>
  <si>
    <t>Rétention pot</t>
  </si>
  <si>
    <t>vérifier les dimensions</t>
  </si>
  <si>
    <t>Rétention Fut</t>
  </si>
  <si>
    <t>Rétention recyclage</t>
  </si>
  <si>
    <t>Rétention malaxeur</t>
  </si>
  <si>
    <t>Rétention Fut 2</t>
  </si>
  <si>
    <t>Zone fluide</t>
  </si>
  <si>
    <t xml:space="preserve">Armoire 1 </t>
  </si>
  <si>
    <t>Compartiment 1</t>
  </si>
  <si>
    <t>Compartiment 2</t>
  </si>
  <si>
    <t>Compartiment 3</t>
  </si>
  <si>
    <t>Compartiment 4</t>
  </si>
  <si>
    <t>Armoire 3</t>
  </si>
  <si>
    <t>Armoire 4</t>
  </si>
  <si>
    <t>Chapiteau</t>
  </si>
  <si>
    <t>bacs de rétention départ</t>
  </si>
  <si>
    <t>N°1</t>
  </si>
  <si>
    <t>grande grise</t>
  </si>
  <si>
    <t>N°2</t>
  </si>
  <si>
    <t>petite orange</t>
  </si>
  <si>
    <t>N°3</t>
  </si>
  <si>
    <t>N°4</t>
  </si>
  <si>
    <t>N°5</t>
  </si>
  <si>
    <t>N°6</t>
  </si>
  <si>
    <t>N°7</t>
  </si>
  <si>
    <t>N°8</t>
  </si>
  <si>
    <t>N°9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</si>
  <si>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</si>
  <si>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</si>
  <si>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</si>
  <si>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</si>
  <si>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</si>
  <si>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</si>
  <si>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</si>
  <si>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</si>
  <si>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</si>
  <si>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</si>
  <si>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</si>
  <si>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>N°21</t>
  </si>
  <si>
    <t>N°22</t>
  </si>
  <si>
    <t>N°23</t>
  </si>
  <si>
    <t>N°24</t>
  </si>
  <si>
    <t>N°25</t>
  </si>
  <si>
    <t>N°26</t>
  </si>
  <si>
    <t>N°27</t>
  </si>
  <si>
    <t>N°28</t>
  </si>
  <si>
    <t>N°29</t>
  </si>
  <si>
    <t xml:space="preserve">carré grise </t>
  </si>
  <si>
    <t>N°30</t>
  </si>
  <si>
    <t>N°31</t>
  </si>
  <si>
    <t>bleue sur roulette</t>
  </si>
  <si>
    <t>N°32</t>
  </si>
  <si>
    <t>Bleue plate</t>
  </si>
  <si>
    <t>N°33</t>
  </si>
  <si>
    <t>N°34</t>
  </si>
  <si>
    <t>N°35</t>
  </si>
  <si>
    <t>noire plate</t>
  </si>
  <si>
    <t>Magasin</t>
  </si>
  <si>
    <t>zone de charge</t>
  </si>
  <si>
    <t>Volume stockée (L)</t>
  </si>
  <si>
    <t>DIAG_armoire 1_1er étage</t>
  </si>
  <si>
    <t>Meca clean</t>
  </si>
  <si>
    <t>DIAG_armoire 1_2e étage</t>
  </si>
  <si>
    <t>Bostick 1400</t>
  </si>
  <si>
    <t>G414</t>
  </si>
  <si>
    <t>Loctite 242</t>
  </si>
  <si>
    <t>Loctite 270</t>
  </si>
  <si>
    <t>Loctite 496</t>
  </si>
  <si>
    <t>Loctite 577</t>
  </si>
  <si>
    <t>Loctite SI 5135</t>
  </si>
  <si>
    <t>Metal S</t>
  </si>
  <si>
    <t>Net éclair</t>
  </si>
  <si>
    <t>WD40</t>
  </si>
  <si>
    <t>DIAG_armoire 1_3e étage</t>
  </si>
  <si>
    <t>Diluant cellulosique</t>
  </si>
  <si>
    <t>Innotec</t>
  </si>
  <si>
    <t>Loctite LB 8201</t>
  </si>
  <si>
    <t>Loctite SF 7063</t>
  </si>
  <si>
    <t>Super 6 dégrip'</t>
  </si>
  <si>
    <t>WD 40</t>
  </si>
  <si>
    <t>DIAG_armoire 1_4e étage</t>
  </si>
  <si>
    <t>Loctite SF 7840</t>
  </si>
  <si>
    <t>MS 9220</t>
  </si>
  <si>
    <t>DIAG_armoire 2_1er étage</t>
  </si>
  <si>
    <t>Loctite 518</t>
  </si>
  <si>
    <t>Net éclair'</t>
  </si>
  <si>
    <t>RB 4006</t>
  </si>
  <si>
    <t>Sill'gliss</t>
  </si>
  <si>
    <t>DIAG_armoire 2_2e étage</t>
  </si>
  <si>
    <t>H542</t>
  </si>
  <si>
    <t>Jeltonet plus</t>
  </si>
  <si>
    <t>Loctite CS-A</t>
  </si>
  <si>
    <t>DIAG_armoire 2_3e étage</t>
  </si>
  <si>
    <t>Contact clean</t>
  </si>
  <si>
    <t>Degraissant N120</t>
  </si>
  <si>
    <t>FAP SW-40</t>
  </si>
  <si>
    <t>Liquide refroidissement</t>
  </si>
  <si>
    <t>Penetrant sherwin</t>
  </si>
  <si>
    <t>Revelateur sherwin</t>
  </si>
  <si>
    <t>DIAG_armoire 2_4e étage</t>
  </si>
  <si>
    <t>Karcher RM110</t>
  </si>
  <si>
    <t>Liquide lave glace</t>
  </si>
  <si>
    <t>DIAG_armoire 3_1er étage</t>
  </si>
  <si>
    <t>Foudroyant guêpe frelon</t>
  </si>
  <si>
    <t>DIAG_armoire 3_2e étage</t>
  </si>
  <si>
    <t>Etanchéité 331</t>
  </si>
  <si>
    <t>Graisse multi usage</t>
  </si>
  <si>
    <t>Jetonet</t>
  </si>
  <si>
    <t>Loctite SI5367</t>
  </si>
  <si>
    <t>Loctite SI5910</t>
  </si>
  <si>
    <t>Molykote</t>
  </si>
  <si>
    <t>Pate montage</t>
  </si>
  <si>
    <t>Power clean</t>
  </si>
  <si>
    <t>DIAG_armoire 3_3e étage</t>
  </si>
  <si>
    <t>1000 bulles</t>
  </si>
  <si>
    <t>LoctiteSF 7100</t>
  </si>
  <si>
    <t>LoctiteSF 8031/8201/8007</t>
  </si>
  <si>
    <t>Spartex</t>
  </si>
  <si>
    <t>Super 6 dégrippant</t>
  </si>
  <si>
    <t>Super dégrippant</t>
  </si>
  <si>
    <t>DIAG_armoire 3_4e étage</t>
  </si>
  <si>
    <t>Fluo technique</t>
  </si>
  <si>
    <t>Loctite 7840</t>
  </si>
  <si>
    <t>GBC180_R30_1er étage</t>
  </si>
  <si>
    <t>Loctite 5910</t>
  </si>
  <si>
    <t xml:space="preserve">Power Can </t>
  </si>
  <si>
    <t>Rust Oleum Primaire</t>
  </si>
  <si>
    <t>WD-40</t>
  </si>
  <si>
    <t>WD-40 graisse blanche</t>
  </si>
  <si>
    <t>GBC180_R30_2e étage</t>
  </si>
  <si>
    <t>AIRBUL NF</t>
  </si>
  <si>
    <t>Bardhal Mécaclean</t>
  </si>
  <si>
    <t>Bostik 1400 Colle caoutchouc</t>
  </si>
  <si>
    <t>Jelt  Jeltonnet plus</t>
  </si>
  <si>
    <t>Jelt Super dégrippant</t>
  </si>
  <si>
    <t>Loctite SF 7039</t>
  </si>
  <si>
    <t>ORAPI NDI</t>
  </si>
  <si>
    <t>Spartex Cleaner</t>
  </si>
  <si>
    <t xml:space="preserve">GBC180_R30_2e étage / Bac retention 25L supplémentaire </t>
  </si>
  <si>
    <t>Bardhal Dégrippant</t>
  </si>
  <si>
    <t>Bardhal Méca Clean</t>
  </si>
  <si>
    <t>GBC180_R30_3e étage</t>
  </si>
  <si>
    <t>Loctite 243</t>
  </si>
  <si>
    <t>Loctite 401</t>
  </si>
  <si>
    <t>Loctite 454</t>
  </si>
  <si>
    <t>Loctite 495</t>
  </si>
  <si>
    <t>Loctite 542</t>
  </si>
  <si>
    <t>Loctite 648</t>
  </si>
  <si>
    <t>GBC180_R30_4e étage (dernier)</t>
  </si>
  <si>
    <t>Frameto</t>
  </si>
  <si>
    <t xml:space="preserve">Giss huile de découpe </t>
  </si>
  <si>
    <t>Loctite 572</t>
  </si>
  <si>
    <t>SICAFLEX 221</t>
  </si>
  <si>
    <t>GBC180_R50_1er étage</t>
  </si>
  <si>
    <t>GBC180_R50_2e étage</t>
  </si>
  <si>
    <t>GBC180_R50_3e étage</t>
  </si>
  <si>
    <t>Loctite 7235</t>
  </si>
  <si>
    <t>GBC180_R50_4e étage</t>
  </si>
  <si>
    <t>GBC180_R50_5e étage (dernier)</t>
  </si>
  <si>
    <t xml:space="preserve">GBC180_R50_5e étage (dernier) / Bac retention 25L supplémentaire </t>
  </si>
  <si>
    <t>Loctite SI 5910</t>
  </si>
  <si>
    <t>WD-40 Graisse blanche</t>
  </si>
  <si>
    <t>GBC180_Retouche_1er étage</t>
  </si>
  <si>
    <t xml:space="preserve">Ambrosol alcool isopropilicol </t>
  </si>
  <si>
    <t>Bardhal Super dégrip</t>
  </si>
  <si>
    <t>CRC Contact Cleaner</t>
  </si>
  <si>
    <t>Filduc Huile de coupe</t>
  </si>
  <si>
    <t>GISS Huile de coupe</t>
  </si>
  <si>
    <t xml:space="preserve">Graisse contact </t>
  </si>
  <si>
    <t xml:space="preserve">Graisse Moykot </t>
  </si>
  <si>
    <t>Graisse Pneu</t>
  </si>
  <si>
    <t xml:space="preserve">Jelt Huile de coupe </t>
  </si>
  <si>
    <t>Jelt Jeltonet</t>
  </si>
  <si>
    <t>Loctite SI 5926</t>
  </si>
  <si>
    <t>Solvant NDI</t>
  </si>
  <si>
    <t xml:space="preserve">GBC180_Retouche_1er étage / Bac retention 20L supplémentaire </t>
  </si>
  <si>
    <t>Jelt Super Dégrippant</t>
  </si>
  <si>
    <t>GBC180_Retouche_2e étage</t>
  </si>
  <si>
    <t>Derivery peinture blanche</t>
  </si>
  <si>
    <t>Loctite SF 7235</t>
  </si>
  <si>
    <t>Plast x 2</t>
  </si>
  <si>
    <t>Power can</t>
  </si>
  <si>
    <t>RUST OLEUM primaire</t>
  </si>
  <si>
    <t>Spray Max</t>
  </si>
  <si>
    <t>WD40  Graisse Blanche</t>
  </si>
  <si>
    <t xml:space="preserve">GBC180_Retouche_2e étage / Bac retention 20L supplémentaire </t>
  </si>
  <si>
    <t>GBC180_Retouche_3e étage</t>
  </si>
  <si>
    <t>Graisse G414</t>
  </si>
  <si>
    <t>Loctite 8008 Graisse cuivré</t>
  </si>
  <si>
    <t>Loctite SF 7200</t>
  </si>
  <si>
    <t>ORAPI TN 900S Graisse cuivré</t>
  </si>
  <si>
    <t xml:space="preserve">GBC180_Retouche_3e étage / Bac retention 20L supplémentaire </t>
  </si>
  <si>
    <t>XS-87 Nettoyant indus</t>
  </si>
  <si>
    <t>GBC180_Retouche_4e étage (dernier)</t>
  </si>
  <si>
    <t>Bostik 1400</t>
  </si>
  <si>
    <t xml:space="preserve">GBC180_Retouche_4e étage (dernier) / Bac retention 12L supplémentaire </t>
  </si>
  <si>
    <t>GBC180_VLRA_1er étage</t>
  </si>
  <si>
    <t>1000 Bulles</t>
  </si>
  <si>
    <t>Bardahl Graisse Blanche</t>
  </si>
  <si>
    <t>Bardahl Mecaclean</t>
  </si>
  <si>
    <t>Belton Peinture Aerosol</t>
  </si>
  <si>
    <t>Graisse</t>
  </si>
  <si>
    <t xml:space="preserve">Graisse </t>
  </si>
  <si>
    <t>Jelt Jeltonet Plus</t>
  </si>
  <si>
    <t>Power Can</t>
  </si>
  <si>
    <t>WD40 Graisse blanche</t>
  </si>
  <si>
    <t>GBC180_VLRA_2e étage</t>
  </si>
  <si>
    <t>Diluant</t>
  </si>
  <si>
    <t xml:space="preserve">Diluant </t>
  </si>
  <si>
    <t>E-lub</t>
  </si>
  <si>
    <t>Giss Huile de coupe</t>
  </si>
  <si>
    <t>Giss usinage Huile de coupe</t>
  </si>
  <si>
    <t>Loctite 578</t>
  </si>
  <si>
    <t>Spartex Lubricant</t>
  </si>
  <si>
    <t xml:space="preserve">WD-40 </t>
  </si>
  <si>
    <t>GBC180_VLRA_3e étage</t>
  </si>
  <si>
    <t>H-542 Liquide frein</t>
  </si>
  <si>
    <t>Lave glace</t>
  </si>
  <si>
    <t xml:space="preserve">XS-762 Lave glace </t>
  </si>
  <si>
    <t>Maintenance_Armoire produit chimique N°12_1er</t>
  </si>
  <si>
    <t>aérosol sodilaque</t>
  </si>
  <si>
    <t>ampere traffic paint</t>
  </si>
  <si>
    <t>crc acrylique paint</t>
  </si>
  <si>
    <t>jelt jeltonnet plus nettoyant 7311</t>
  </si>
  <si>
    <t>LOCTITE SF7039 nettoyant</t>
  </si>
  <si>
    <t>MULTI CLEAN INNOTEC</t>
  </si>
  <si>
    <t>Peinture acrylique giss color</t>
  </si>
  <si>
    <t>presta strata ultra cutting creme</t>
  </si>
  <si>
    <t>spartex paint peinture acrylique</t>
  </si>
  <si>
    <t>upol power can spray paint</t>
  </si>
  <si>
    <t>Maintenance_Armoire produit chimique N°12_2e</t>
  </si>
  <si>
    <t>bostik 1400</t>
  </si>
  <si>
    <t xml:space="preserve">jelt galva mat </t>
  </si>
  <si>
    <t>LOCTITE QUICK GASKET si5910</t>
  </si>
  <si>
    <t xml:space="preserve">lubrifiant pour chaine </t>
  </si>
  <si>
    <t>orapi fixpress 310</t>
  </si>
  <si>
    <t>orapi pate de montage 679</t>
  </si>
  <si>
    <t>pate a bois blanchon</t>
  </si>
  <si>
    <t>peinture signals</t>
  </si>
  <si>
    <t>pyroplex sealant acrylic</t>
  </si>
  <si>
    <t>sellement fischer hybride tige</t>
  </si>
  <si>
    <t>sikaflex 221</t>
  </si>
  <si>
    <t>Maintenance_Armoire produit chimique N°12_3e</t>
  </si>
  <si>
    <t>"diluant" (sc23? À confirmer)</t>
  </si>
  <si>
    <t>"graisse"</t>
  </si>
  <si>
    <t>antigrippant aluminium orapi ht600</t>
  </si>
  <si>
    <t>cartouche filtrante</t>
  </si>
  <si>
    <t>graisse belleville celtia multifonction</t>
  </si>
  <si>
    <t>graisse lithium giss</t>
  </si>
  <si>
    <t>mida chriox en pulvérisateur</t>
  </si>
  <si>
    <t>nettoyant vitre claire</t>
  </si>
  <si>
    <t>protection stockage orapi sr05</t>
  </si>
  <si>
    <t>pulvérisateur</t>
  </si>
  <si>
    <t>RUSTOLEUM Antirouille</t>
  </si>
  <si>
    <t>silirub neo5t soudal</t>
  </si>
  <si>
    <t>vinaigre d'alcool</t>
  </si>
  <si>
    <t>Maintenance_Armoire produit chimique N°12_4e</t>
  </si>
  <si>
    <t>durcisseur signals</t>
  </si>
  <si>
    <t>fuchs renolit spezial kettenfett</t>
  </si>
  <si>
    <t>G414 graisse automobile</t>
  </si>
  <si>
    <t>H542 : Liquide Frein</t>
  </si>
  <si>
    <t>huile pneumatique pour lubrificateur prevost</t>
  </si>
  <si>
    <t>Maintenance_Armoire produit chimique N°12_5e  (dernier)</t>
  </si>
  <si>
    <t>adblue</t>
  </si>
  <si>
    <t>ampere traffic peinture routiere</t>
  </si>
  <si>
    <t>clean vitre</t>
  </si>
  <si>
    <t>mortier epoxy signals</t>
  </si>
  <si>
    <t>waterbased degreaser</t>
  </si>
  <si>
    <t>Peinture_Labo_Rétention Fut 2</t>
  </si>
  <si>
    <t>Benne peinture</t>
  </si>
  <si>
    <t>Peinture_Labo_Rétention Fut</t>
  </si>
  <si>
    <t>Fut 200 L</t>
  </si>
  <si>
    <t>Peinture_Labo_Rétention malaxeur</t>
  </si>
  <si>
    <t>Pot rinçage</t>
  </si>
  <si>
    <t>Peinture_Labo_Rétention pot</t>
  </si>
  <si>
    <t>Pot 1L durcisseur</t>
  </si>
  <si>
    <t>Pot 5L diluant</t>
  </si>
  <si>
    <t>Pot dissolvant 20L</t>
  </si>
  <si>
    <t>Pot peinture 3L</t>
  </si>
  <si>
    <t>Pot peinture 5L</t>
  </si>
  <si>
    <t>Peinture_Labo_Rétention recyclage</t>
  </si>
  <si>
    <t>Fut déchet</t>
  </si>
  <si>
    <t>Peinture_niveau cabine 1_etagère 1</t>
  </si>
  <si>
    <t>AEROSOL  ACCROCHE PLASTIC</t>
  </si>
  <si>
    <t xml:space="preserve">AEROSOL SPARTEX </t>
  </si>
  <si>
    <t>Peinture_niveau cabine 1_etagère 2</t>
  </si>
  <si>
    <t xml:space="preserve">AEROSOL POWER CAM NOIR </t>
  </si>
  <si>
    <t>Peinture_niveau cabine 1_etagère 3</t>
  </si>
  <si>
    <t>AEROSOL TOUTE TEINTE</t>
  </si>
  <si>
    <t>Peinture_niveau cabine 1_etagère 4</t>
  </si>
  <si>
    <t>LIQUIDE D'ETANCHEITE</t>
  </si>
  <si>
    <t>Peinture_zone comm_etagère 1</t>
  </si>
  <si>
    <t>ANTIGRAVILLON TEROSON SB S 3000</t>
  </si>
  <si>
    <t>ULTRA CUTTING CREME</t>
  </si>
  <si>
    <t>Peinture_zone comm_etagère 2</t>
  </si>
  <si>
    <t>CORPS CREUX 3M 08911</t>
  </si>
  <si>
    <t>GRAISSE AUTOMOBILE</t>
  </si>
  <si>
    <t>Peinture_zone comm_etagère 3</t>
  </si>
  <si>
    <t>DERWASH CONVERTISSEUR DE ROUILLE</t>
  </si>
  <si>
    <t>MASTIC PU 50</t>
  </si>
  <si>
    <t>Peinture_zone comm_etagère 4</t>
  </si>
  <si>
    <t>GEL HYDROALCOOLIQUE</t>
  </si>
  <si>
    <t>MASTIC CARROSERIE</t>
  </si>
  <si>
    <t>prépa GBC_grande armoire_1er étage - bac N°1</t>
  </si>
  <si>
    <t>FILDUC BIO 912</t>
  </si>
  <si>
    <t>Rust Oleum 2100</t>
  </si>
  <si>
    <t>soudure antigratons jelt</t>
  </si>
  <si>
    <t>prépa GBC_grande armoire_1er étage - bac N°2</t>
  </si>
  <si>
    <t>Loctite 406</t>
  </si>
  <si>
    <t>loctite si 5910</t>
  </si>
  <si>
    <t>prépa GBC_grande armoire_2e étages - bac n°3</t>
  </si>
  <si>
    <t>Loctite C5-A</t>
  </si>
  <si>
    <t>prépa GBC_grande armoire_2e étages - bac n°4</t>
  </si>
  <si>
    <t>appret alluminium</t>
  </si>
  <si>
    <t>prépa GBC_grande armoire_3eme etage</t>
  </si>
  <si>
    <t>Derwash</t>
  </si>
  <si>
    <t>diluant SC2 cellulosique</t>
  </si>
  <si>
    <t>frameto</t>
  </si>
  <si>
    <t>Loctite SF 7100</t>
  </si>
  <si>
    <t>rubber…... 80 3M</t>
  </si>
  <si>
    <t>solvant 3s sodeco</t>
  </si>
  <si>
    <t>sportex cleaner</t>
  </si>
  <si>
    <t>prépa GBC_petite armoire_1er étage - bac N°1</t>
  </si>
  <si>
    <t>spray epoxy 2 ….</t>
  </si>
  <si>
    <t>prépa GBC_petite armoire_2e étages - bac n°2</t>
  </si>
  <si>
    <t>rust oleum</t>
  </si>
  <si>
    <t>sintofer armé</t>
  </si>
  <si>
    <t>upol</t>
  </si>
  <si>
    <t>prépa VBLU_armoire_2e étage</t>
  </si>
  <si>
    <t>DECOLLE ETIQUETTE</t>
  </si>
  <si>
    <t>Loctite 271</t>
  </si>
  <si>
    <t>Loctite 510</t>
  </si>
  <si>
    <t xml:space="preserve">Loctite 648 </t>
  </si>
  <si>
    <t>prépa VBLU_armoire_3e étage</t>
  </si>
  <si>
    <t>3M /847</t>
  </si>
  <si>
    <t xml:space="preserve">Elube + </t>
  </si>
  <si>
    <t>Graisse universelle</t>
  </si>
  <si>
    <t>huile de coupe</t>
  </si>
  <si>
    <t xml:space="preserve">Silicone </t>
  </si>
  <si>
    <t>prépa VBLU_armoire_4e étage</t>
  </si>
  <si>
    <t>1000 BULLES</t>
  </si>
  <si>
    <t>dégrippant</t>
  </si>
  <si>
    <t>Lingette nettoyante</t>
  </si>
  <si>
    <t>molykote</t>
  </si>
  <si>
    <t>net eclair</t>
  </si>
  <si>
    <t>Nettoyant frein</t>
  </si>
  <si>
    <t>prépa VBLU_armoire_5e étage (dernier)</t>
  </si>
  <si>
    <t>Loctite 8008</t>
  </si>
  <si>
    <t>power adhesive</t>
  </si>
  <si>
    <t>Quick gasket</t>
  </si>
  <si>
    <t>sikaflex</t>
  </si>
  <si>
    <t>PVP_Armoire 1_1er étage</t>
  </si>
  <si>
    <t>LOCTITE MASTIC</t>
  </si>
  <si>
    <t>ORAPI 679</t>
  </si>
  <si>
    <t>SUPER 6 Degrip</t>
  </si>
  <si>
    <t>PVP_Armoire 1_2e étage</t>
  </si>
  <si>
    <t>BARDHAL Pousseur Hydraulique</t>
  </si>
  <si>
    <t>Clim 488</t>
  </si>
  <si>
    <t>Huile de coupe orapi</t>
  </si>
  <si>
    <t>Huile PAG 46</t>
  </si>
  <si>
    <t>LOCTITE 271</t>
  </si>
  <si>
    <t>LOCTITE 406</t>
  </si>
  <si>
    <t>LOCTITE 542</t>
  </si>
  <si>
    <t>LOCTITE 577</t>
  </si>
  <si>
    <t>LOCTITE SI 515910</t>
  </si>
  <si>
    <t>LOCTITE SI 5367</t>
  </si>
  <si>
    <t>Lyra mark</t>
  </si>
  <si>
    <t>PVP_Armoire 1_3e étage</t>
  </si>
  <si>
    <t>LAVE GLACE XS 762</t>
  </si>
  <si>
    <t>LOCTITE 518</t>
  </si>
  <si>
    <t>LOCTITE 572</t>
  </si>
  <si>
    <t>LOCTITE MY 4070</t>
  </si>
  <si>
    <t>LOCTITE SF 75000</t>
  </si>
  <si>
    <t>PVP_Armoire 1_4e étage</t>
  </si>
  <si>
    <t>KL 9H</t>
  </si>
  <si>
    <t>LOCTITE 5367</t>
  </si>
  <si>
    <t>TEROSON MS 9220</t>
  </si>
  <si>
    <t>TEROSON RB 2759</t>
  </si>
  <si>
    <t>TUBE BLACK COLLE BLACKSON</t>
  </si>
  <si>
    <t>PVP_Armoire 1_5e étage (dernier)</t>
  </si>
  <si>
    <t xml:space="preserve">XS 87 NETTOYANT INDUSTRIEL </t>
  </si>
  <si>
    <t>PVP_Armoire 2_1er étage - Bac N°1</t>
  </si>
  <si>
    <t>SIKA FLEX 521</t>
  </si>
  <si>
    <t>PVP_Armoire 2_1er étage - Bac N°2</t>
  </si>
  <si>
    <t>AEROSOL DERIVERY</t>
  </si>
  <si>
    <t xml:space="preserve">JELTONET PLUS </t>
  </si>
  <si>
    <t>SIKA FLEX NOIR 221 UV</t>
  </si>
  <si>
    <t>TEROSON W 215</t>
  </si>
  <si>
    <t>PVP_Armoire 2_2e étage (dernier)</t>
  </si>
  <si>
    <t>IPA Surface</t>
  </si>
  <si>
    <t>POWER CAN UPOL</t>
  </si>
  <si>
    <t>SIKA FLEX 221</t>
  </si>
  <si>
    <t>SIKAFLEX NOIR 521 UV</t>
  </si>
  <si>
    <t>TR10000_finition 2_2e étage</t>
  </si>
  <si>
    <t xml:space="preserve">liquide lave glace </t>
  </si>
  <si>
    <t xml:space="preserve">nettoyant insdsutriel </t>
  </si>
  <si>
    <t>TR10000_finition_1er étage</t>
  </si>
  <si>
    <t>airbul NF</t>
  </si>
  <si>
    <t>COLLE NEOPRENE</t>
  </si>
  <si>
    <t>degraissant</t>
  </si>
  <si>
    <t>derivery aerolsol bicomp</t>
  </si>
  <si>
    <t>frameto stop rouille</t>
  </si>
  <si>
    <t>liquide synthetique</t>
  </si>
  <si>
    <t>loctite 243</t>
  </si>
  <si>
    <t>loctite 518</t>
  </si>
  <si>
    <t>loctite C5-A</t>
  </si>
  <si>
    <t>loctite SF 7200</t>
  </si>
  <si>
    <t>loctite SF7039</t>
  </si>
  <si>
    <t>loctite SI 5910 Noir</t>
  </si>
  <si>
    <t>Meca clean bardahl</t>
  </si>
  <si>
    <t>TR10000_finition_2e étage</t>
  </si>
  <si>
    <t>bva h-548</t>
  </si>
  <si>
    <t>liquide hydraulique</t>
  </si>
  <si>
    <t>pate demontage</t>
  </si>
  <si>
    <t>quick during</t>
  </si>
  <si>
    <t>TR10000_ligne_1er étage</t>
  </si>
  <si>
    <t xml:space="preserve">Detartrant radiateur </t>
  </si>
  <si>
    <t>Sherwin DP55</t>
  </si>
  <si>
    <t>sherwun D100</t>
  </si>
  <si>
    <t>Spartex paint rouge</t>
  </si>
  <si>
    <t>Spartex peint jaune</t>
  </si>
  <si>
    <t>TR10000_ligne_2e étage</t>
  </si>
  <si>
    <t xml:space="preserve">hypertherm </t>
  </si>
  <si>
    <t>loctite 454</t>
  </si>
  <si>
    <t>loctite 542</t>
  </si>
  <si>
    <t>loctite 572</t>
  </si>
  <si>
    <t>loctite 577</t>
  </si>
  <si>
    <t>Loctite SI5926</t>
  </si>
  <si>
    <t>loctite7840</t>
  </si>
  <si>
    <t>Nitrile Hight performance</t>
  </si>
  <si>
    <t>spartex</t>
  </si>
  <si>
    <t>TR10000_ligne_3e étage</t>
  </si>
  <si>
    <t xml:space="preserve">innonte contact clean </t>
  </si>
  <si>
    <t>Meca clean nettoie frein</t>
  </si>
  <si>
    <t>VBL_démontage_1er étage</t>
  </si>
  <si>
    <t>Copper paste</t>
  </si>
  <si>
    <t>Huile de coupe</t>
  </si>
  <si>
    <t xml:space="preserve">Lubrifiant Spartex </t>
  </si>
  <si>
    <t>VBL_démontage_2e étage</t>
  </si>
  <si>
    <t>Nettoyant industriel</t>
  </si>
  <si>
    <t>sikaflex 223</t>
  </si>
  <si>
    <t>Surfactant</t>
  </si>
  <si>
    <t>VBL_EA1_1er étage</t>
  </si>
  <si>
    <t>BOOSTIK 1400</t>
  </si>
  <si>
    <t>VBL_EA1_2e étage</t>
  </si>
  <si>
    <t>Kontakt 60</t>
  </si>
  <si>
    <t>VBL_EA1_3e étage</t>
  </si>
  <si>
    <t xml:space="preserve"> COLLE 847</t>
  </si>
  <si>
    <t>Loctite 4070</t>
  </si>
  <si>
    <t>Mille bulle</t>
  </si>
  <si>
    <t>VBL_EA1_4e étage</t>
  </si>
  <si>
    <t>Spartex cleaner</t>
  </si>
  <si>
    <t>VBL_EA2_1er étage</t>
  </si>
  <si>
    <t>Loctite 5188</t>
  </si>
  <si>
    <t>Sikaflex 221</t>
  </si>
  <si>
    <t>Sikaflex 521</t>
  </si>
  <si>
    <t>VBL_EA2_2e étage</t>
  </si>
  <si>
    <t>Loctite 222</t>
  </si>
  <si>
    <t>Loctite 638</t>
  </si>
  <si>
    <t>VBL_EA2_3e étage</t>
  </si>
  <si>
    <t>Alcool isopropilique</t>
  </si>
  <si>
    <t>Anti rouille</t>
  </si>
  <si>
    <t>Détecteur de fuite</t>
  </si>
  <si>
    <t>Loctite 847</t>
  </si>
  <si>
    <t>VBL_EA2_4e étage</t>
  </si>
  <si>
    <t>Labbel OFF Super 2</t>
  </si>
  <si>
    <t>Loctite LB 8008</t>
  </si>
  <si>
    <t>Lubrifiant tirage cable</t>
  </si>
  <si>
    <t>VBL_retouche_1er étage</t>
  </si>
  <si>
    <t>Airbul</t>
  </si>
  <si>
    <t>Alcool isopropilico</t>
  </si>
  <si>
    <t>Peinture laqué</t>
  </si>
  <si>
    <t>VBL_retouche_2e étage</t>
  </si>
  <si>
    <t>Dégrippant</t>
  </si>
  <si>
    <t>Primaire anti rouille</t>
  </si>
  <si>
    <t>VBL_retouche_3e étage</t>
  </si>
  <si>
    <t>Fluxo FT931</t>
  </si>
  <si>
    <t>Kora pop</t>
  </si>
  <si>
    <t>Leak tracer</t>
  </si>
  <si>
    <t>Loctite 521</t>
  </si>
  <si>
    <t>Loctite 641</t>
  </si>
  <si>
    <t>VBL_retouche_4e étage</t>
  </si>
  <si>
    <t>Graissse pour roulement</t>
  </si>
  <si>
    <t>Liquide de frein</t>
  </si>
  <si>
    <t>Chapiteau_bacs de rétention départ_N°1</t>
  </si>
  <si>
    <t>gasoil usagé</t>
  </si>
  <si>
    <t>Chapiteau_bacs de rétention départ_N°10</t>
  </si>
  <si>
    <t>carburéacteur</t>
  </si>
  <si>
    <t>Chapiteau_bacs de rétention départ_N°11</t>
  </si>
  <si>
    <t>antigel et liquide de frein usagé</t>
  </si>
  <si>
    <t>Chapiteau_bacs de rétention départ_N°12</t>
  </si>
  <si>
    <t>Chapiteau_bacs de rétention départ_N°13</t>
  </si>
  <si>
    <t>g-414 (graisse)</t>
  </si>
  <si>
    <t>Chapiteau_bacs de rétention départ_N°14</t>
  </si>
  <si>
    <t>liquide de refroidissement</t>
  </si>
  <si>
    <t>Chapiteau_bacs de rétention départ_N°15</t>
  </si>
  <si>
    <t>Chapiteau_bacs de rétention départ_N°16</t>
  </si>
  <si>
    <t>Chapiteau_bacs de rétention départ_N°17</t>
  </si>
  <si>
    <t>Chapiteau_bacs de rétention départ_N°18</t>
  </si>
  <si>
    <t>xh-68 (non usagé)</t>
  </si>
  <si>
    <t>Chapiteau_bacs de rétention départ_N°2</t>
  </si>
  <si>
    <t>boue et poussière de peinture</t>
  </si>
  <si>
    <t>Chapiteau_bacs de rétention départ_N°27</t>
  </si>
  <si>
    <t>mida chriox 5 (bidon rouge)</t>
  </si>
  <si>
    <t>Chapiteau_bacs de rétention départ_N°28</t>
  </si>
  <si>
    <t>h-548</t>
  </si>
  <si>
    <t>Chapiteau_bacs de rétention départ_N°3</t>
  </si>
  <si>
    <t>Chapiteau_bacs de rétention départ_N°4</t>
  </si>
  <si>
    <t>Chapiteau_bacs de rétention départ_N°5</t>
  </si>
  <si>
    <t>Chapiteau_bacs de rétention départ_N°6</t>
  </si>
  <si>
    <t>Chapiteau_bacs de rétention départ_N°7</t>
  </si>
  <si>
    <t>Chapiteau_bacs de rétention départ_N°8</t>
  </si>
  <si>
    <t>Chapiteau_bacs de rétention départ_N°9</t>
  </si>
  <si>
    <t>Magasin_zone de charge_N°1</t>
  </si>
  <si>
    <t>eau déminarilsé onyx</t>
  </si>
  <si>
    <t>Zone fluide_Armoire 1 _Compartiment 1</t>
  </si>
  <si>
    <t>vert foncé PIRDEFC</t>
  </si>
  <si>
    <t>vert foncé GAMC</t>
  </si>
  <si>
    <t>gris</t>
  </si>
  <si>
    <t>sable beige</t>
  </si>
  <si>
    <t>noir def-c3603</t>
  </si>
  <si>
    <t>noir def-c</t>
  </si>
  <si>
    <t>blanc onu def-c</t>
  </si>
  <si>
    <t>brun terre de France PIR DEFC</t>
  </si>
  <si>
    <t>brun terre gamc</t>
  </si>
  <si>
    <t>vert pir otan</t>
  </si>
  <si>
    <t>jaune pale satine</t>
  </si>
  <si>
    <t>noir gamc</t>
  </si>
  <si>
    <t>Zone fluide_Armoire 1 _Compartiment 4</t>
  </si>
  <si>
    <t>diluant x348</t>
  </si>
  <si>
    <t>Zone fluide_Armoire 1_Compartiment 2</t>
  </si>
  <si>
    <t>diluant cellulosique</t>
  </si>
  <si>
    <t>noir DEFC</t>
  </si>
  <si>
    <t>noir ral dt612b</t>
  </si>
  <si>
    <t>Zone fluide_Armoire 1_Compartiment 3</t>
  </si>
  <si>
    <t>diluant sc23</t>
  </si>
  <si>
    <t>durcisseur pu dt6</t>
  </si>
  <si>
    <t>durcisseur tixo</t>
  </si>
  <si>
    <t>antidérapant 34x3</t>
  </si>
  <si>
    <t>diluant reactif (alu)</t>
  </si>
  <si>
    <t>Zone fluide_Armoire 2_Compartiment 1</t>
  </si>
  <si>
    <t>H-548</t>
  </si>
  <si>
    <t>d-xity mve 10w40</t>
  </si>
  <si>
    <t>5w40</t>
  </si>
  <si>
    <t>Zone fluide_Armoire 2_Compartiment 2</t>
  </si>
  <si>
    <t>xs-791</t>
  </si>
  <si>
    <t>O-226</t>
  </si>
  <si>
    <t>O-1179</t>
  </si>
  <si>
    <t>Zone fluide_Armoire 2_Compartiment 3</t>
  </si>
  <si>
    <t>80w90</t>
  </si>
  <si>
    <t>d-xity 10w40</t>
  </si>
  <si>
    <t>starmatic 3</t>
  </si>
  <si>
    <t>Zone fluide_Armoire 2_Compartiment 4</t>
  </si>
  <si>
    <t>st46m</t>
  </si>
  <si>
    <t>xh-68</t>
  </si>
  <si>
    <t>Zone fluide_Armoire 3_Compartiment 1</t>
  </si>
  <si>
    <t>xg-409</t>
  </si>
  <si>
    <t>g-353</t>
  </si>
  <si>
    <t>g-382</t>
  </si>
  <si>
    <t>g-414</t>
  </si>
  <si>
    <t>H-542</t>
  </si>
  <si>
    <t>xh-45</t>
  </si>
  <si>
    <t>gel hydro alcoolique</t>
  </si>
  <si>
    <t>xh-46</t>
  </si>
  <si>
    <t>XS-87</t>
  </si>
  <si>
    <t>xs-792</t>
  </si>
  <si>
    <t>xs-82</t>
  </si>
  <si>
    <t>PVP Armoire 1</t>
  </si>
  <si>
    <t>PVP Armoire 2</t>
  </si>
  <si>
    <t>GBC 180</t>
  </si>
  <si>
    <t>TRM 10000</t>
  </si>
  <si>
    <t>Prépa GBC</t>
  </si>
  <si>
    <t>Prépa VBLU</t>
  </si>
  <si>
    <t>armoire 1 ?</t>
  </si>
  <si>
    <t>armoire 2 ?</t>
  </si>
  <si>
    <t>armoire 3 ?</t>
  </si>
  <si>
    <t>diag</t>
  </si>
  <si>
    <t>ea1</t>
  </si>
  <si>
    <t>ea2</t>
  </si>
  <si>
    <t>peinture</t>
  </si>
  <si>
    <t>Armoire Cabine</t>
  </si>
  <si>
    <t>Zone com'</t>
  </si>
  <si>
    <t>LOG - Exterieur - Chapiteau</t>
  </si>
  <si>
    <t>LOG - Exterieur - Zone Fluide - Armoire 3</t>
  </si>
  <si>
    <t>LOG - Exterieur - Zone Fluide - Armoire 2</t>
  </si>
  <si>
    <t>LOG - Exterieur - Zone Fluide - Armoire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</si>
</sst>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wrapText="1"/>
    </xf>
    <xf numFmtId="0" fontId="1" fillId="3" borderId="5" xfId="0" applyFont="1" applyFill="1" applyBorder="1" applyAlignment="1">
      <alignment wrapText="1"/>
    </xf>
    <xf numFmtId="0" fontId="1" fillId="3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5" fillId="0" borderId="0" xfId="0" applyFont="1"/>
    <xf numFmtId="0" fontId="3" fillId="0" borderId="0" xfId="0" applyFont="1"/>
    <xf numFmtId="0" fontId="7" fillId="0" borderId="0" xfId="0" applyFont="1"/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textRotation="90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" fontId="0" fillId="0" borderId="0" xfId="0" applyNumberFormat="1" applyAlignment="1">
      <alignment horizontal="center" vertical="center" wrapText="1"/>
    </xf>
    <xf numFmtId="14" fontId="0" fillId="0" borderId="0" xfId="0" applyNumberFormat="1"/>
    <xf numFmtId="0" fontId="1" fillId="3" borderId="0" xfId="0" applyFont="1" applyFill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" fillId="3" borderId="5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textRotation="90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1" fontId="0" fillId="4" borderId="0" xfId="0" applyNumberFormat="1" applyFill="1" applyAlignment="1">
      <alignment horizontal="center" vertical="center" wrapText="1"/>
    </xf>
    <xf numFmtId="2" fontId="0" fillId="2" borderId="1" xfId="0" applyNumberForma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2" fontId="0" fillId="4" borderId="0" xfId="0" applyNumberFormat="1" applyFill="1" applyAlignment="1">
      <alignment horizontal="center" vertical="center" wrapText="1"/>
    </xf>
  </cellXfs>
  <cellStyles count="1">
    <cellStyle name="Normal" xfId="0" builtinId="0"/>
  </cellStyles>
  <dxfs count="27"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numFmt numFmtId="1" formatCode="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  <dxf>
      <numFmt numFmtId="1" formatCode="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  <dxf>
      <numFmt numFmtId="1" formatCode="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  <dxf>
      <numFmt numFmtId="1" formatCode="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  <dxf>
      <numFmt numFmtId="1" formatCode="0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  <border outline="0">
        <left style="thin">
          <color indexed="64"/>
        </left>
        <right/>
      </border>
    </dxf>
    <dxf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pn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pn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png"/><Relationship Id="rId44" Type="http://schemas.openxmlformats.org/officeDocument/2006/relationships/image" Target="../media/image45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21</xdr:row>
      <xdr:rowOff>62400</xdr:rowOff>
    </xdr:from>
    <xdr:to>
      <xdr:col>4</xdr:col>
      <xdr:colOff>30480</xdr:colOff>
      <xdr:row>36</xdr:row>
      <xdr:rowOff>99848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BF03B33-E33D-8651-2219-3C53D288C10B}"/>
            </a:ext>
          </a:extLst>
        </xdr:cNvPr>
        <xdr:cNvGrpSpPr/>
      </xdr:nvGrpSpPr>
      <xdr:grpSpPr>
        <a:xfrm>
          <a:off x="163068" y="5153327"/>
          <a:ext cx="3666438" cy="2806787"/>
          <a:chOff x="152400" y="4476745"/>
          <a:chExt cx="3535680" cy="2796413"/>
        </a:xfrm>
      </xdr:grpSpPr>
      <xdr:pic>
        <xdr:nvPicPr>
          <xdr:cNvPr id="2" name="Image 1" descr="reglementation retention">
            <a:extLst>
              <a:ext uri="{FF2B5EF4-FFF2-40B4-BE49-F238E27FC236}">
                <a16:creationId xmlns:a16="http://schemas.microsoft.com/office/drawing/2014/main" id="{C8D15504-9F21-42E2-9132-DFACC76111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2400" y="4476745"/>
            <a:ext cx="3535680" cy="27888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8308DF7E-0803-6731-27A1-0F46A99B5AF2}"/>
              </a:ext>
            </a:extLst>
          </xdr:cNvPr>
          <xdr:cNvSpPr/>
        </xdr:nvSpPr>
        <xdr:spPr>
          <a:xfrm>
            <a:off x="1481960" y="5964621"/>
            <a:ext cx="1355834" cy="1308537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D549F2CF-F801-4E36-A938-2C33401F3084}"/>
              </a:ext>
            </a:extLst>
          </xdr:cNvPr>
          <xdr:cNvSpPr/>
        </xdr:nvSpPr>
        <xdr:spPr>
          <a:xfrm>
            <a:off x="982718" y="6111766"/>
            <a:ext cx="346841" cy="320565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2</xdr:row>
      <xdr:rowOff>91494</xdr:rowOff>
    </xdr:from>
    <xdr:to>
      <xdr:col>5</xdr:col>
      <xdr:colOff>78999</xdr:colOff>
      <xdr:row>19</xdr:row>
      <xdr:rowOff>141095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71AD0954-14CD-489E-8B03-19882A61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274861" y="823555"/>
          <a:ext cx="3158561" cy="2425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2</xdr:row>
      <xdr:rowOff>91440</xdr:rowOff>
    </xdr:from>
    <xdr:to>
      <xdr:col>14</xdr:col>
      <xdr:colOff>138883</xdr:colOff>
      <xdr:row>18</xdr:row>
      <xdr:rowOff>179843</xdr:rowOff>
    </xdr:to>
    <xdr:pic>
      <xdr:nvPicPr>
        <xdr:cNvPr id="4" name="Image 6">
          <a:extLst>
            <a:ext uri="{FF2B5EF4-FFF2-40B4-BE49-F238E27FC236}">
              <a16:creationId xmlns:a16="http://schemas.microsoft.com/office/drawing/2014/main" id="{8AD059AE-77E5-417D-96C5-2BCC4F1AD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338285" y="757715"/>
          <a:ext cx="3008768" cy="240773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80</xdr:row>
      <xdr:rowOff>26670</xdr:rowOff>
    </xdr:from>
    <xdr:to>
      <xdr:col>8</xdr:col>
      <xdr:colOff>138355</xdr:colOff>
      <xdr:row>97</xdr:row>
      <xdr:rowOff>139859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2AF405D-874E-8F94-0D73-286C875E5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14504670"/>
          <a:ext cx="4238625" cy="3178969"/>
        </a:xfrm>
        <a:prstGeom prst="rect">
          <a:avLst/>
        </a:prstGeom>
      </xdr:spPr>
    </xdr:pic>
    <xdr:clientData/>
  </xdr:twoCellAnchor>
  <xdr:twoCellAnchor editAs="oneCell">
    <xdr:from>
      <xdr:col>8</xdr:col>
      <xdr:colOff>501517</xdr:colOff>
      <xdr:row>80</xdr:row>
      <xdr:rowOff>84325</xdr:rowOff>
    </xdr:from>
    <xdr:to>
      <xdr:col>12</xdr:col>
      <xdr:colOff>482450</xdr:colOff>
      <xdr:row>98</xdr:row>
      <xdr:rowOff>63367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08D3F72-5CE5-8EB0-10ED-B4775C01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998062" y="14918517"/>
          <a:ext cx="3227568" cy="2434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5</xdr:col>
      <xdr:colOff>595741</xdr:colOff>
      <xdr:row>57</xdr:row>
      <xdr:rowOff>140480</xdr:rowOff>
    </xdr:to>
    <xdr:pic>
      <xdr:nvPicPr>
        <xdr:cNvPr id="26" name="Image 7">
          <a:extLst>
            <a:ext uri="{FF2B5EF4-FFF2-40B4-BE49-F238E27FC236}">
              <a16:creationId xmlns:a16="http://schemas.microsoft.com/office/drawing/2014/main" id="{6C62C047-A121-4652-90D6-2998CA2AE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7315200"/>
          <a:ext cx="2416921" cy="3241820"/>
        </a:xfrm>
        <a:prstGeom prst="rect">
          <a:avLst/>
        </a:prstGeom>
      </xdr:spPr>
    </xdr:pic>
    <xdr:clientData/>
  </xdr:twoCellAnchor>
  <xdr:twoCellAnchor editAs="oneCell">
    <xdr:from>
      <xdr:col>6</xdr:col>
      <xdr:colOff>340284</xdr:colOff>
      <xdr:row>40</xdr:row>
      <xdr:rowOff>94841</xdr:rowOff>
    </xdr:from>
    <xdr:to>
      <xdr:col>13</xdr:col>
      <xdr:colOff>141728</xdr:colOff>
      <xdr:row>57</xdr:row>
      <xdr:rowOff>65080</xdr:rowOff>
    </xdr:to>
    <xdr:pic>
      <xdr:nvPicPr>
        <xdr:cNvPr id="27" name="Image 9">
          <a:extLst>
            <a:ext uri="{FF2B5EF4-FFF2-40B4-BE49-F238E27FC236}">
              <a16:creationId xmlns:a16="http://schemas.microsoft.com/office/drawing/2014/main" id="{716BB672-EA49-4C34-81EF-1C08773A4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7884" y="7410041"/>
          <a:ext cx="4056579" cy="3065864"/>
        </a:xfrm>
        <a:prstGeom prst="rect">
          <a:avLst/>
        </a:prstGeom>
      </xdr:spPr>
    </xdr:pic>
    <xdr:clientData/>
  </xdr:twoCellAnchor>
  <xdr:twoCellAnchor editAs="oneCell">
    <xdr:from>
      <xdr:col>13</xdr:col>
      <xdr:colOff>384000</xdr:colOff>
      <xdr:row>40</xdr:row>
      <xdr:rowOff>59863</xdr:rowOff>
    </xdr:from>
    <xdr:to>
      <xdr:col>17</xdr:col>
      <xdr:colOff>254545</xdr:colOff>
      <xdr:row>57</xdr:row>
      <xdr:rowOff>35183</xdr:rowOff>
    </xdr:to>
    <xdr:pic>
      <xdr:nvPicPr>
        <xdr:cNvPr id="28" name="Image 14">
          <a:extLst>
            <a:ext uri="{FF2B5EF4-FFF2-40B4-BE49-F238E27FC236}">
              <a16:creationId xmlns:a16="http://schemas.microsoft.com/office/drawing/2014/main" id="{BC848F08-C76A-4B8E-8741-441E23401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800" y="7375063"/>
          <a:ext cx="2298785" cy="3084280"/>
        </a:xfrm>
        <a:prstGeom prst="rect">
          <a:avLst/>
        </a:prstGeom>
      </xdr:spPr>
    </xdr:pic>
    <xdr:clientData/>
  </xdr:twoCellAnchor>
  <xdr:twoCellAnchor>
    <xdr:from>
      <xdr:col>1</xdr:col>
      <xdr:colOff>274205</xdr:colOff>
      <xdr:row>22</xdr:row>
      <xdr:rowOff>37021</xdr:rowOff>
    </xdr:from>
    <xdr:to>
      <xdr:col>5</xdr:col>
      <xdr:colOff>96445</xdr:colOff>
      <xdr:row>37</xdr:row>
      <xdr:rowOff>28697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F526B479-9BF0-4EB6-9B92-A66C151D5478}"/>
            </a:ext>
          </a:extLst>
        </xdr:cNvPr>
        <xdr:cNvGrpSpPr/>
      </xdr:nvGrpSpPr>
      <xdr:grpSpPr>
        <a:xfrm>
          <a:off x="845705" y="4228021"/>
          <a:ext cx="2108240" cy="2849176"/>
          <a:chOff x="777451" y="3662084"/>
          <a:chExt cx="2242976" cy="2811596"/>
        </a:xfrm>
      </xdr:grpSpPr>
      <xdr:pic>
        <xdr:nvPicPr>
          <xdr:cNvPr id="32" name="Image 19">
            <a:extLst>
              <a:ext uri="{FF2B5EF4-FFF2-40B4-BE49-F238E27FC236}">
                <a16:creationId xmlns:a16="http://schemas.microsoft.com/office/drawing/2014/main" id="{3F43821A-4B17-8191-A48F-6B275ACBB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5400000">
            <a:off x="493141" y="3946394"/>
            <a:ext cx="2811596" cy="2242976"/>
          </a:xfrm>
          <a:prstGeom prst="rect">
            <a:avLst/>
          </a:prstGeom>
        </xdr:spPr>
      </xdr:pic>
      <xdr:sp macro="" textlink="">
        <xdr:nvSpPr>
          <xdr:cNvPr id="33" name="ZoneTexte 22">
            <a:extLst>
              <a:ext uri="{FF2B5EF4-FFF2-40B4-BE49-F238E27FC236}">
                <a16:creationId xmlns:a16="http://schemas.microsoft.com/office/drawing/2014/main" id="{CFE255D6-DE6A-A44A-37A3-6F3B1E9FFEA7}"/>
              </a:ext>
            </a:extLst>
          </xdr:cNvPr>
          <xdr:cNvSpPr txBox="1"/>
        </xdr:nvSpPr>
        <xdr:spPr>
          <a:xfrm>
            <a:off x="2543961" y="3727972"/>
            <a:ext cx="429819" cy="26640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R30</a:t>
            </a:r>
          </a:p>
        </xdr:txBody>
      </xdr:sp>
    </xdr:grpSp>
    <xdr:clientData/>
  </xdr:twoCellAnchor>
  <xdr:twoCellAnchor>
    <xdr:from>
      <xdr:col>5</xdr:col>
      <xdr:colOff>267481</xdr:colOff>
      <xdr:row>21</xdr:row>
      <xdr:rowOff>133109</xdr:rowOff>
    </xdr:from>
    <xdr:to>
      <xdr:col>9</xdr:col>
      <xdr:colOff>251837</xdr:colOff>
      <xdr:row>37</xdr:row>
      <xdr:rowOff>150708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DCC7DB9D-8854-4FA9-B76D-FE7AAEDF1E27}"/>
            </a:ext>
          </a:extLst>
        </xdr:cNvPr>
        <xdr:cNvGrpSpPr/>
      </xdr:nvGrpSpPr>
      <xdr:grpSpPr>
        <a:xfrm>
          <a:off x="3124981" y="4133609"/>
          <a:ext cx="2365606" cy="3065599"/>
          <a:chOff x="3197178" y="3578178"/>
          <a:chExt cx="2401281" cy="3007988"/>
        </a:xfrm>
      </xdr:grpSpPr>
      <xdr:pic>
        <xdr:nvPicPr>
          <xdr:cNvPr id="35" name="Image 16">
            <a:extLst>
              <a:ext uri="{FF2B5EF4-FFF2-40B4-BE49-F238E27FC236}">
                <a16:creationId xmlns:a16="http://schemas.microsoft.com/office/drawing/2014/main" id="{4A74A81B-0811-FA6C-DA0E-CAE88982F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5400000">
            <a:off x="2893825" y="3881531"/>
            <a:ext cx="3007988" cy="2401281"/>
          </a:xfrm>
          <a:prstGeom prst="rect">
            <a:avLst/>
          </a:prstGeom>
        </xdr:spPr>
      </xdr:pic>
      <xdr:sp macro="" textlink="">
        <xdr:nvSpPr>
          <xdr:cNvPr id="36" name="ZoneTexte 23">
            <a:extLst>
              <a:ext uri="{FF2B5EF4-FFF2-40B4-BE49-F238E27FC236}">
                <a16:creationId xmlns:a16="http://schemas.microsoft.com/office/drawing/2014/main" id="{2B83E238-4DDE-0032-C2CD-32D2E391D45A}"/>
              </a:ext>
            </a:extLst>
          </xdr:cNvPr>
          <xdr:cNvSpPr txBox="1"/>
        </xdr:nvSpPr>
        <xdr:spPr>
          <a:xfrm>
            <a:off x="3251201" y="6248026"/>
            <a:ext cx="439344" cy="26640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R50</a:t>
            </a:r>
          </a:p>
        </xdr:txBody>
      </xdr:sp>
    </xdr:grpSp>
    <xdr:clientData/>
  </xdr:twoCellAnchor>
  <xdr:twoCellAnchor>
    <xdr:from>
      <xdr:col>10</xdr:col>
      <xdr:colOff>268560</xdr:colOff>
      <xdr:row>22</xdr:row>
      <xdr:rowOff>1161</xdr:rowOff>
    </xdr:from>
    <xdr:to>
      <xdr:col>14</xdr:col>
      <xdr:colOff>204497</xdr:colOff>
      <xdr:row>37</xdr:row>
      <xdr:rowOff>127883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13B220DE-36F5-437D-BC16-5D9277962614}"/>
            </a:ext>
          </a:extLst>
        </xdr:cNvPr>
        <xdr:cNvGrpSpPr/>
      </xdr:nvGrpSpPr>
      <xdr:grpSpPr>
        <a:xfrm>
          <a:off x="6078810" y="4192161"/>
          <a:ext cx="2221937" cy="2984222"/>
          <a:chOff x="6228939" y="3626224"/>
          <a:chExt cx="2354767" cy="2944737"/>
        </a:xfrm>
      </xdr:grpSpPr>
      <xdr:pic>
        <xdr:nvPicPr>
          <xdr:cNvPr id="38" name="Image 9">
            <a:extLst>
              <a:ext uri="{FF2B5EF4-FFF2-40B4-BE49-F238E27FC236}">
                <a16:creationId xmlns:a16="http://schemas.microsoft.com/office/drawing/2014/main" id="{AC2E5A89-AE8F-4FD3-7057-FDF1963A20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5400000">
            <a:off x="5933954" y="3921209"/>
            <a:ext cx="2944737" cy="2354767"/>
          </a:xfrm>
          <a:prstGeom prst="rect">
            <a:avLst/>
          </a:prstGeom>
        </xdr:spPr>
      </xdr:pic>
      <xdr:sp macro="" textlink="">
        <xdr:nvSpPr>
          <xdr:cNvPr id="39" name="ZoneTexte 24">
            <a:extLst>
              <a:ext uri="{FF2B5EF4-FFF2-40B4-BE49-F238E27FC236}">
                <a16:creationId xmlns:a16="http://schemas.microsoft.com/office/drawing/2014/main" id="{FF2CB21D-455E-1776-78FA-2B8C4D77909E}"/>
              </a:ext>
            </a:extLst>
          </xdr:cNvPr>
          <xdr:cNvSpPr txBox="1"/>
        </xdr:nvSpPr>
        <xdr:spPr>
          <a:xfrm>
            <a:off x="6317129" y="3653080"/>
            <a:ext cx="798605" cy="22415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000"/>
              <a:t>RETOUCHE</a:t>
            </a:r>
          </a:p>
        </xdr:txBody>
      </xdr:sp>
    </xdr:grpSp>
    <xdr:clientData/>
  </xdr:twoCellAnchor>
  <xdr:twoCellAnchor>
    <xdr:from>
      <xdr:col>14</xdr:col>
      <xdr:colOff>592234</xdr:colOff>
      <xdr:row>21</xdr:row>
      <xdr:rowOff>72159</xdr:rowOff>
    </xdr:from>
    <xdr:to>
      <xdr:col>18</xdr:col>
      <xdr:colOff>598007</xdr:colOff>
      <xdr:row>37</xdr:row>
      <xdr:rowOff>113052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79320097-80F2-449B-AC01-05CD21C621E1}"/>
            </a:ext>
          </a:extLst>
        </xdr:cNvPr>
        <xdr:cNvGrpSpPr/>
      </xdr:nvGrpSpPr>
      <xdr:grpSpPr>
        <a:xfrm>
          <a:off x="8678959" y="4072659"/>
          <a:ext cx="2282248" cy="3088893"/>
          <a:chOff x="8969538" y="3511513"/>
          <a:chExt cx="2426509" cy="3036997"/>
        </a:xfrm>
      </xdr:grpSpPr>
      <xdr:pic>
        <xdr:nvPicPr>
          <xdr:cNvPr id="41" name="Image 21">
            <a:extLst>
              <a:ext uri="{FF2B5EF4-FFF2-40B4-BE49-F238E27FC236}">
                <a16:creationId xmlns:a16="http://schemas.microsoft.com/office/drawing/2014/main" id="{15DFB9E7-0EBE-AAE3-CA3C-EF9D1362CF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5400000">
            <a:off x="8664294" y="3816757"/>
            <a:ext cx="3036997" cy="2426509"/>
          </a:xfrm>
          <a:prstGeom prst="rect">
            <a:avLst/>
          </a:prstGeom>
        </xdr:spPr>
      </xdr:pic>
      <xdr:sp macro="" textlink="">
        <xdr:nvSpPr>
          <xdr:cNvPr id="42" name="ZoneTexte 25">
            <a:extLst>
              <a:ext uri="{FF2B5EF4-FFF2-40B4-BE49-F238E27FC236}">
                <a16:creationId xmlns:a16="http://schemas.microsoft.com/office/drawing/2014/main" id="{760B87AC-43F1-849B-0CEE-9F477BB59B5E}"/>
              </a:ext>
            </a:extLst>
          </xdr:cNvPr>
          <xdr:cNvSpPr txBox="1"/>
        </xdr:nvSpPr>
        <xdr:spPr>
          <a:xfrm>
            <a:off x="10826787" y="3543561"/>
            <a:ext cx="524770" cy="22161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000"/>
              <a:t>VLRA</a:t>
            </a:r>
          </a:p>
        </xdr:txBody>
      </xdr:sp>
    </xdr:grpSp>
    <xdr:clientData/>
  </xdr:twoCellAnchor>
  <xdr:twoCellAnchor editAs="oneCell">
    <xdr:from>
      <xdr:col>5</xdr:col>
      <xdr:colOff>153866</xdr:colOff>
      <xdr:row>3</xdr:row>
      <xdr:rowOff>29308</xdr:rowOff>
    </xdr:from>
    <xdr:to>
      <xdr:col>9</xdr:col>
      <xdr:colOff>445508</xdr:colOff>
      <xdr:row>19</xdr:row>
      <xdr:rowOff>70</xdr:rowOff>
    </xdr:to>
    <xdr:pic>
      <xdr:nvPicPr>
        <xdr:cNvPr id="44" name="Image 9">
          <a:extLst>
            <a:ext uri="{FF2B5EF4-FFF2-40B4-BE49-F238E27FC236}">
              <a16:creationId xmlns:a16="http://schemas.microsoft.com/office/drawing/2014/main" id="{2E5E269F-84B9-48B7-AFB2-7D315B4E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4539" y="578827"/>
          <a:ext cx="2839826" cy="2899557"/>
        </a:xfrm>
        <a:prstGeom prst="rect">
          <a:avLst/>
        </a:prstGeom>
      </xdr:spPr>
    </xdr:pic>
    <xdr:clientData/>
  </xdr:twoCellAnchor>
  <xdr:twoCellAnchor editAs="oneCell">
    <xdr:from>
      <xdr:col>14</xdr:col>
      <xdr:colOff>246457</xdr:colOff>
      <xdr:row>2</xdr:row>
      <xdr:rowOff>117523</xdr:rowOff>
    </xdr:from>
    <xdr:to>
      <xdr:col>19</xdr:col>
      <xdr:colOff>391</xdr:colOff>
      <xdr:row>19</xdr:row>
      <xdr:rowOff>24179</xdr:rowOff>
    </xdr:to>
    <xdr:pic>
      <xdr:nvPicPr>
        <xdr:cNvPr id="45" name="Image 16">
          <a:extLst>
            <a:ext uri="{FF2B5EF4-FFF2-40B4-BE49-F238E27FC236}">
              <a16:creationId xmlns:a16="http://schemas.microsoft.com/office/drawing/2014/main" id="{92F6A868-6B98-4E6D-862C-AFDD6D48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0342" y="483869"/>
          <a:ext cx="2769401" cy="3007263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141</xdr:row>
      <xdr:rowOff>67235</xdr:rowOff>
    </xdr:from>
    <xdr:to>
      <xdr:col>6</xdr:col>
      <xdr:colOff>177725</xdr:colOff>
      <xdr:row>157</xdr:row>
      <xdr:rowOff>137945</xdr:rowOff>
    </xdr:to>
    <xdr:pic>
      <xdr:nvPicPr>
        <xdr:cNvPr id="46" name="Image 7">
          <a:extLst>
            <a:ext uri="{FF2B5EF4-FFF2-40B4-BE49-F238E27FC236}">
              <a16:creationId xmlns:a16="http://schemas.microsoft.com/office/drawing/2014/main" id="{60837925-CD53-4C7D-A047-BF9A2D8D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91316" y="25229596"/>
          <a:ext cx="2922270" cy="3158490"/>
        </a:xfrm>
        <a:prstGeom prst="rect">
          <a:avLst/>
        </a:prstGeom>
      </xdr:spPr>
    </xdr:pic>
    <xdr:clientData/>
  </xdr:twoCellAnchor>
  <xdr:twoCellAnchor editAs="oneCell">
    <xdr:from>
      <xdr:col>8</xdr:col>
      <xdr:colOff>115645</xdr:colOff>
      <xdr:row>141</xdr:row>
      <xdr:rowOff>76759</xdr:rowOff>
    </xdr:from>
    <xdr:to>
      <xdr:col>13</xdr:col>
      <xdr:colOff>263787</xdr:colOff>
      <xdr:row>157</xdr:row>
      <xdr:rowOff>141754</xdr:rowOff>
    </xdr:to>
    <xdr:pic>
      <xdr:nvPicPr>
        <xdr:cNvPr id="47" name="Image 9">
          <a:extLst>
            <a:ext uri="{FF2B5EF4-FFF2-40B4-BE49-F238E27FC236}">
              <a16:creationId xmlns:a16="http://schemas.microsoft.com/office/drawing/2014/main" id="{575BF889-60AB-4C49-AD76-E92F4571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076601" y="25237215"/>
          <a:ext cx="2933700" cy="3173730"/>
        </a:xfrm>
        <a:prstGeom prst="rect">
          <a:avLst/>
        </a:prstGeom>
      </xdr:spPr>
    </xdr:pic>
    <xdr:clientData/>
  </xdr:twoCellAnchor>
  <xdr:twoCellAnchor editAs="oneCell">
    <xdr:from>
      <xdr:col>14</xdr:col>
      <xdr:colOff>578784</xdr:colOff>
      <xdr:row>141</xdr:row>
      <xdr:rowOff>99619</xdr:rowOff>
    </xdr:from>
    <xdr:to>
      <xdr:col>20</xdr:col>
      <xdr:colOff>140223</xdr:colOff>
      <xdr:row>157</xdr:row>
      <xdr:rowOff>179854</xdr:rowOff>
    </xdr:to>
    <xdr:pic>
      <xdr:nvPicPr>
        <xdr:cNvPr id="48" name="Image 16">
          <a:extLst>
            <a:ext uri="{FF2B5EF4-FFF2-40B4-BE49-F238E27FC236}">
              <a16:creationId xmlns:a16="http://schemas.microsoft.com/office/drawing/2014/main" id="{A765C625-F141-4892-AE14-51F5544D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173303" y="25257218"/>
          <a:ext cx="2943225" cy="3188970"/>
        </a:xfrm>
        <a:prstGeom prst="rect">
          <a:avLst/>
        </a:prstGeom>
      </xdr:spPr>
    </xdr:pic>
    <xdr:clientData/>
  </xdr:twoCellAnchor>
  <xdr:twoCellAnchor editAs="oneCell">
    <xdr:from>
      <xdr:col>21</xdr:col>
      <xdr:colOff>242494</xdr:colOff>
      <xdr:row>141</xdr:row>
      <xdr:rowOff>118669</xdr:rowOff>
    </xdr:from>
    <xdr:to>
      <xdr:col>25</xdr:col>
      <xdr:colOff>342898</xdr:colOff>
      <xdr:row>155</xdr:row>
      <xdr:rowOff>64097</xdr:rowOff>
    </xdr:to>
    <xdr:pic>
      <xdr:nvPicPr>
        <xdr:cNvPr id="49" name="Image 18">
          <a:extLst>
            <a:ext uri="{FF2B5EF4-FFF2-40B4-BE49-F238E27FC236}">
              <a16:creationId xmlns:a16="http://schemas.microsoft.com/office/drawing/2014/main" id="{661632C6-509E-42C6-B006-07B03EAAD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3050930" y="25298175"/>
          <a:ext cx="2442210" cy="2644140"/>
        </a:xfrm>
        <a:prstGeom prst="rect">
          <a:avLst/>
        </a:prstGeom>
      </xdr:spPr>
    </xdr:pic>
    <xdr:clientData/>
  </xdr:twoCellAnchor>
  <xdr:twoCellAnchor editAs="oneCell">
    <xdr:from>
      <xdr:col>2</xdr:col>
      <xdr:colOff>516648</xdr:colOff>
      <xdr:row>59</xdr:row>
      <xdr:rowOff>55868</xdr:rowOff>
    </xdr:from>
    <xdr:to>
      <xdr:col>7</xdr:col>
      <xdr:colOff>149194</xdr:colOff>
      <xdr:row>78</xdr:row>
      <xdr:rowOff>178356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9ABA96F-62BC-4F8E-AFAA-5C548F18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273" y="11295368"/>
          <a:ext cx="2728171" cy="3745798"/>
        </a:xfrm>
        <a:prstGeom prst="rect">
          <a:avLst/>
        </a:prstGeom>
      </xdr:spPr>
    </xdr:pic>
    <xdr:clientData/>
  </xdr:twoCellAnchor>
  <xdr:twoCellAnchor editAs="oneCell">
    <xdr:from>
      <xdr:col>8</xdr:col>
      <xdr:colOff>126438</xdr:colOff>
      <xdr:row>59</xdr:row>
      <xdr:rowOff>136843</xdr:rowOff>
    </xdr:from>
    <xdr:to>
      <xdr:col>12</xdr:col>
      <xdr:colOff>366923</xdr:colOff>
      <xdr:row>79</xdr:row>
      <xdr:rowOff>141759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E9BD85D-2650-450A-90C0-B52EEDAF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8001" y="11376343"/>
          <a:ext cx="2621735" cy="3814916"/>
        </a:xfrm>
        <a:prstGeom prst="rect">
          <a:avLst/>
        </a:prstGeom>
      </xdr:spPr>
    </xdr:pic>
    <xdr:clientData/>
  </xdr:twoCellAnchor>
  <xdr:twoCellAnchor editAs="oneCell">
    <xdr:from>
      <xdr:col>1</xdr:col>
      <xdr:colOff>230188</xdr:colOff>
      <xdr:row>103</xdr:row>
      <xdr:rowOff>59373</xdr:rowOff>
    </xdr:from>
    <xdr:to>
      <xdr:col>5</xdr:col>
      <xdr:colOff>102071</xdr:colOff>
      <xdr:row>120</xdr:row>
      <xdr:rowOff>177500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30C8197A-354E-FEF4-DC80-2787B8969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1" y="19680873"/>
          <a:ext cx="2245513" cy="3368057"/>
        </a:xfrm>
        <a:prstGeom prst="rect">
          <a:avLst/>
        </a:prstGeom>
      </xdr:spPr>
    </xdr:pic>
    <xdr:clientData/>
  </xdr:twoCellAnchor>
  <xdr:twoCellAnchor editAs="oneCell">
    <xdr:from>
      <xdr:col>5</xdr:col>
      <xdr:colOff>646113</xdr:colOff>
      <xdr:row>103</xdr:row>
      <xdr:rowOff>70168</xdr:rowOff>
    </xdr:from>
    <xdr:to>
      <xdr:col>9</xdr:col>
      <xdr:colOff>485662</xdr:colOff>
      <xdr:row>121</xdr:row>
      <xdr:rowOff>103702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8D2F49DF-C8AB-596F-0A1B-5FE413A14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2676" y="19691668"/>
          <a:ext cx="2326526" cy="3454914"/>
        </a:xfrm>
        <a:prstGeom prst="rect">
          <a:avLst/>
        </a:prstGeom>
      </xdr:spPr>
    </xdr:pic>
    <xdr:clientData/>
  </xdr:twoCellAnchor>
  <xdr:twoCellAnchor editAs="oneCell">
    <xdr:from>
      <xdr:col>10</xdr:col>
      <xdr:colOff>494030</xdr:colOff>
      <xdr:row>103</xdr:row>
      <xdr:rowOff>35878</xdr:rowOff>
    </xdr:from>
    <xdr:to>
      <xdr:col>14</xdr:col>
      <xdr:colOff>446167</xdr:colOff>
      <xdr:row>120</xdr:row>
      <xdr:rowOff>180294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782E59DA-D7E9-65DE-6B5A-B2DB895F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6218" y="19657378"/>
          <a:ext cx="2314337" cy="3377201"/>
        </a:xfrm>
        <a:prstGeom prst="rect">
          <a:avLst/>
        </a:prstGeom>
      </xdr:spPr>
    </xdr:pic>
    <xdr:clientData/>
  </xdr:twoCellAnchor>
  <xdr:twoCellAnchor editAs="oneCell">
    <xdr:from>
      <xdr:col>15</xdr:col>
      <xdr:colOff>401956</xdr:colOff>
      <xdr:row>103</xdr:row>
      <xdr:rowOff>56833</xdr:rowOff>
    </xdr:from>
    <xdr:to>
      <xdr:col>19</xdr:col>
      <xdr:colOff>329201</xdr:colOff>
      <xdr:row>120</xdr:row>
      <xdr:rowOff>178771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12AEE11B-827B-8CBE-056D-0D5445236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0706" y="19678333"/>
          <a:ext cx="2308495" cy="3360438"/>
        </a:xfrm>
        <a:prstGeom prst="rect">
          <a:avLst/>
        </a:prstGeom>
      </xdr:spPr>
    </xdr:pic>
    <xdr:clientData/>
  </xdr:twoCellAnchor>
  <xdr:twoCellAnchor editAs="oneCell">
    <xdr:from>
      <xdr:col>20</xdr:col>
      <xdr:colOff>426720</xdr:colOff>
      <xdr:row>102</xdr:row>
      <xdr:rowOff>184469</xdr:rowOff>
    </xdr:from>
    <xdr:to>
      <xdr:col>24</xdr:col>
      <xdr:colOff>231857</xdr:colOff>
      <xdr:row>120</xdr:row>
      <xdr:rowOff>179528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ED3138B1-E6A8-E1CD-68E1-7E47D0690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2033" y="19615469"/>
          <a:ext cx="2305449" cy="3410724"/>
        </a:xfrm>
        <a:prstGeom prst="rect">
          <a:avLst/>
        </a:prstGeom>
      </xdr:spPr>
    </xdr:pic>
    <xdr:clientData/>
  </xdr:twoCellAnchor>
  <xdr:twoCellAnchor editAs="oneCell">
    <xdr:from>
      <xdr:col>25</xdr:col>
      <xdr:colOff>247969</xdr:colOff>
      <xdr:row>103</xdr:row>
      <xdr:rowOff>7938</xdr:rowOff>
    </xdr:from>
    <xdr:to>
      <xdr:col>29</xdr:col>
      <xdr:colOff>265877</xdr:colOff>
      <xdr:row>121</xdr:row>
      <xdr:rowOff>63817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92EC6623-2784-1508-C78A-ED00F6E02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8907" y="19629438"/>
          <a:ext cx="2399158" cy="3492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1</xdr:rowOff>
    </xdr:from>
    <xdr:to>
      <xdr:col>4</xdr:col>
      <xdr:colOff>497483</xdr:colOff>
      <xdr:row>180</xdr:row>
      <xdr:rowOff>63501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25883F2-2FF3-F590-C474-40B487A42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28289251"/>
          <a:ext cx="2307233" cy="32067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161</xdr:row>
      <xdr:rowOff>123825</xdr:rowOff>
    </xdr:from>
    <xdr:to>
      <xdr:col>7</xdr:col>
      <xdr:colOff>190500</xdr:colOff>
      <xdr:row>180</xdr:row>
      <xdr:rowOff>180062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C26D84CC-CFAE-E8BC-F53B-4127BDC3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2925" y="28238450"/>
          <a:ext cx="1457325" cy="3368397"/>
        </a:xfrm>
        <a:prstGeom prst="rect">
          <a:avLst/>
        </a:prstGeom>
      </xdr:spPr>
    </xdr:pic>
    <xdr:clientData/>
  </xdr:twoCellAnchor>
  <xdr:twoCellAnchor editAs="oneCell">
    <xdr:from>
      <xdr:col>10</xdr:col>
      <xdr:colOff>35149</xdr:colOff>
      <xdr:row>161</xdr:row>
      <xdr:rowOff>81686</xdr:rowOff>
    </xdr:from>
    <xdr:to>
      <xdr:col>14</xdr:col>
      <xdr:colOff>102034</xdr:colOff>
      <xdr:row>181</xdr:row>
      <xdr:rowOff>27939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7DB1ACC-1D30-BAD8-9E3A-B44922099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194649" y="28196311"/>
          <a:ext cx="2466550" cy="3442563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123824</xdr:colOff>
      <xdr:row>161</xdr:row>
      <xdr:rowOff>79375</xdr:rowOff>
    </xdr:from>
    <xdr:to>
      <xdr:col>17</xdr:col>
      <xdr:colOff>442594</xdr:colOff>
      <xdr:row>182</xdr:row>
      <xdr:rowOff>23570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EDFC047-7021-4611-AF99-6C2CA9D8F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696324" y="28194000"/>
          <a:ext cx="2111375" cy="3594175"/>
        </a:xfrm>
        <a:prstGeom prst="rect">
          <a:avLst/>
        </a:prstGeom>
      </xdr:spPr>
    </xdr:pic>
    <xdr:clientData/>
  </xdr:twoCellAnchor>
  <xdr:twoCellAnchor editAs="oneCell">
    <xdr:from>
      <xdr:col>18</xdr:col>
      <xdr:colOff>6350</xdr:colOff>
      <xdr:row>162</xdr:row>
      <xdr:rowOff>9524</xdr:rowOff>
    </xdr:from>
    <xdr:to>
      <xdr:col>22</xdr:col>
      <xdr:colOff>103603</xdr:colOff>
      <xdr:row>181</xdr:row>
      <xdr:rowOff>139065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4C0BE895-1CC5-C5D9-C68A-85567015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991850" y="28298774"/>
          <a:ext cx="2631538" cy="3451226"/>
        </a:xfrm>
        <a:prstGeom prst="rect">
          <a:avLst/>
        </a:prstGeom>
      </xdr:spPr>
    </xdr:pic>
    <xdr:clientData/>
  </xdr:twoCellAnchor>
  <xdr:twoCellAnchor editAs="oneCell">
    <xdr:from>
      <xdr:col>22</xdr:col>
      <xdr:colOff>177800</xdr:colOff>
      <xdr:row>162</xdr:row>
      <xdr:rowOff>60325</xdr:rowOff>
    </xdr:from>
    <xdr:to>
      <xdr:col>28</xdr:col>
      <xdr:colOff>307615</xdr:colOff>
      <xdr:row>179</xdr:row>
      <xdr:rowOff>111125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8357183-632A-2443-9DB7-11A83C1A6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703300" y="28349575"/>
          <a:ext cx="3749315" cy="3019425"/>
        </a:xfrm>
        <a:prstGeom prst="rect">
          <a:avLst/>
        </a:prstGeom>
      </xdr:spPr>
    </xdr:pic>
    <xdr:clientData/>
  </xdr:twoCellAnchor>
  <xdr:twoCellAnchor editAs="oneCell">
    <xdr:from>
      <xdr:col>35</xdr:col>
      <xdr:colOff>603249</xdr:colOff>
      <xdr:row>162</xdr:row>
      <xdr:rowOff>69849</xdr:rowOff>
    </xdr:from>
    <xdr:to>
      <xdr:col>42</xdr:col>
      <xdr:colOff>331866</xdr:colOff>
      <xdr:row>179</xdr:row>
      <xdr:rowOff>175895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D589D6C6-7436-9B5B-AC4F-234BADEA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970999" y="28359099"/>
          <a:ext cx="3955177" cy="30575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122</xdr:row>
      <xdr:rowOff>71437</xdr:rowOff>
    </xdr:from>
    <xdr:to>
      <xdr:col>4</xdr:col>
      <xdr:colOff>407831</xdr:colOff>
      <xdr:row>137</xdr:row>
      <xdr:rowOff>140017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1B98FC33-EC8A-498A-9092-CE472290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3" y="23312437"/>
          <a:ext cx="2008983" cy="2914650"/>
        </a:xfrm>
        <a:prstGeom prst="rect">
          <a:avLst/>
        </a:prstGeom>
      </xdr:spPr>
    </xdr:pic>
    <xdr:clientData/>
  </xdr:twoCellAnchor>
  <xdr:twoCellAnchor editAs="oneCell">
    <xdr:from>
      <xdr:col>1</xdr:col>
      <xdr:colOff>232474</xdr:colOff>
      <xdr:row>187</xdr:row>
      <xdr:rowOff>103322</xdr:rowOff>
    </xdr:from>
    <xdr:to>
      <xdr:col>14</xdr:col>
      <xdr:colOff>98414</xdr:colOff>
      <xdr:row>211</xdr:row>
      <xdr:rowOff>141487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4D7421F-E278-4699-9018-4149B5CFB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074" y="651962"/>
          <a:ext cx="7805980" cy="4421570"/>
        </a:xfrm>
        <a:prstGeom prst="rect">
          <a:avLst/>
        </a:prstGeom>
      </xdr:spPr>
    </xdr:pic>
    <xdr:clientData/>
  </xdr:twoCellAnchor>
  <xdr:twoCellAnchor editAs="oneCell">
    <xdr:from>
      <xdr:col>14</xdr:col>
      <xdr:colOff>490780</xdr:colOff>
      <xdr:row>188</xdr:row>
      <xdr:rowOff>38746</xdr:rowOff>
    </xdr:from>
    <xdr:to>
      <xdr:col>27</xdr:col>
      <xdr:colOff>347194</xdr:colOff>
      <xdr:row>212</xdr:row>
      <xdr:rowOff>73100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9B52753-47C1-482E-88CE-DA45EB5C2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5180" y="770266"/>
          <a:ext cx="7805979" cy="4421569"/>
        </a:xfrm>
        <a:prstGeom prst="rect">
          <a:avLst/>
        </a:prstGeom>
      </xdr:spPr>
    </xdr:pic>
    <xdr:clientData/>
  </xdr:twoCellAnchor>
  <xdr:twoCellAnchor editAs="oneCell">
    <xdr:from>
      <xdr:col>27</xdr:col>
      <xdr:colOff>581185</xdr:colOff>
      <xdr:row>188</xdr:row>
      <xdr:rowOff>12916</xdr:rowOff>
    </xdr:from>
    <xdr:to>
      <xdr:col>40</xdr:col>
      <xdr:colOff>565235</xdr:colOff>
      <xdr:row>212</xdr:row>
      <xdr:rowOff>41555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2BEDAAF-8DE4-4028-91F4-560F10A3B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0385" y="744436"/>
          <a:ext cx="7805980" cy="4421569"/>
        </a:xfrm>
        <a:prstGeom prst="rect">
          <a:avLst/>
        </a:prstGeom>
      </xdr:spPr>
    </xdr:pic>
    <xdr:clientData/>
  </xdr:twoCellAnchor>
  <xdr:twoCellAnchor editAs="oneCell">
    <xdr:from>
      <xdr:col>2</xdr:col>
      <xdr:colOff>154376</xdr:colOff>
      <xdr:row>311</xdr:row>
      <xdr:rowOff>134762</xdr:rowOff>
    </xdr:from>
    <xdr:to>
      <xdr:col>15</xdr:col>
      <xdr:colOff>6303</xdr:colOff>
      <xdr:row>354</xdr:row>
      <xdr:rowOff>137731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F6D8BC-1CD5-4E62-8EB6-7DD05DE25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3576" y="23360522"/>
          <a:ext cx="7803397" cy="7859189"/>
        </a:xfrm>
        <a:prstGeom prst="rect">
          <a:avLst/>
        </a:prstGeom>
      </xdr:spPr>
    </xdr:pic>
    <xdr:clientData/>
  </xdr:twoCellAnchor>
  <xdr:twoCellAnchor editAs="oneCell">
    <xdr:from>
      <xdr:col>15</xdr:col>
      <xdr:colOff>466230</xdr:colOff>
      <xdr:row>309</xdr:row>
      <xdr:rowOff>24270</xdr:rowOff>
    </xdr:from>
    <xdr:to>
      <xdr:col>28</xdr:col>
      <xdr:colOff>332170</xdr:colOff>
      <xdr:row>352</xdr:row>
      <xdr:rowOff>27402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F770DA0-C16E-4B26-A195-09066531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0230" y="22884270"/>
          <a:ext cx="7805980" cy="7861257"/>
        </a:xfrm>
        <a:prstGeom prst="rect">
          <a:avLst/>
        </a:prstGeom>
      </xdr:spPr>
    </xdr:pic>
    <xdr:clientData/>
  </xdr:twoCellAnchor>
  <xdr:twoCellAnchor editAs="oneCell">
    <xdr:from>
      <xdr:col>2</xdr:col>
      <xdr:colOff>239040</xdr:colOff>
      <xdr:row>263</xdr:row>
      <xdr:rowOff>58226</xdr:rowOff>
    </xdr:from>
    <xdr:to>
      <xdr:col>15</xdr:col>
      <xdr:colOff>103075</xdr:colOff>
      <xdr:row>306</xdr:row>
      <xdr:rowOff>63263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C58C742-147C-45BD-AD1E-CE30CAC37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8240" y="14505746"/>
          <a:ext cx="7805980" cy="7861257"/>
        </a:xfrm>
        <a:prstGeom prst="rect">
          <a:avLst/>
        </a:prstGeom>
      </xdr:spPr>
    </xdr:pic>
    <xdr:clientData/>
  </xdr:twoCellAnchor>
  <xdr:twoCellAnchor editAs="oneCell">
    <xdr:from>
      <xdr:col>16</xdr:col>
      <xdr:colOff>53760</xdr:colOff>
      <xdr:row>262</xdr:row>
      <xdr:rowOff>149333</xdr:rowOff>
    </xdr:from>
    <xdr:to>
      <xdr:col>28</xdr:col>
      <xdr:colOff>521680</xdr:colOff>
      <xdr:row>305</xdr:row>
      <xdr:rowOff>148654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409EB2C-6846-4000-A13F-470645192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7360" y="14413973"/>
          <a:ext cx="7805980" cy="7861256"/>
        </a:xfrm>
        <a:prstGeom prst="rect">
          <a:avLst/>
        </a:prstGeom>
      </xdr:spPr>
    </xdr:pic>
    <xdr:clientData/>
  </xdr:twoCellAnchor>
  <xdr:twoCellAnchor editAs="oneCell">
    <xdr:from>
      <xdr:col>14</xdr:col>
      <xdr:colOff>554280</xdr:colOff>
      <xdr:row>214</xdr:row>
      <xdr:rowOff>171859</xdr:rowOff>
    </xdr:from>
    <xdr:to>
      <xdr:col>27</xdr:col>
      <xdr:colOff>414505</xdr:colOff>
      <xdr:row>257</xdr:row>
      <xdr:rowOff>176896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8F79073-D376-4EF5-99BA-EC6AB55B7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8680" y="5658259"/>
          <a:ext cx="7805980" cy="7861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253473</xdr:colOff>
      <xdr:row>215</xdr:row>
      <xdr:rowOff>99135</xdr:rowOff>
    </xdr:from>
    <xdr:to>
      <xdr:col>13</xdr:col>
      <xdr:colOff>575310</xdr:colOff>
      <xdr:row>257</xdr:row>
      <xdr:rowOff>148094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1D995F2-7BAA-49D0-893F-FF712CED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073" y="5768415"/>
          <a:ext cx="7671327" cy="7726109"/>
        </a:xfrm>
        <a:prstGeom prst="rect">
          <a:avLst/>
        </a:prstGeom>
      </xdr:spPr>
    </xdr:pic>
    <xdr:clientData/>
  </xdr:twoCellAnchor>
  <xdr:twoCellAnchor editAs="oneCell">
    <xdr:from>
      <xdr:col>29</xdr:col>
      <xdr:colOff>508000</xdr:colOff>
      <xdr:row>264</xdr:row>
      <xdr:rowOff>0</xdr:rowOff>
    </xdr:from>
    <xdr:to>
      <xdr:col>42</xdr:col>
      <xdr:colOff>407247</xdr:colOff>
      <xdr:row>304</xdr:row>
      <xdr:rowOff>152400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9F588C1-1583-4933-AC60-9B5ED5B1C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86400" y="14630400"/>
          <a:ext cx="7717367" cy="7467600"/>
        </a:xfrm>
        <a:prstGeom prst="rect">
          <a:avLst/>
        </a:prstGeom>
      </xdr:spPr>
    </xdr:pic>
    <xdr:clientData/>
  </xdr:twoCellAnchor>
  <xdr:twoCellAnchor editAs="oneCell">
    <xdr:from>
      <xdr:col>30</xdr:col>
      <xdr:colOff>1834</xdr:colOff>
      <xdr:row>311</xdr:row>
      <xdr:rowOff>86500</xdr:rowOff>
    </xdr:from>
    <xdr:to>
      <xdr:col>42</xdr:col>
      <xdr:colOff>499674</xdr:colOff>
      <xdr:row>352</xdr:row>
      <xdr:rowOff>44590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ED81AA2-1F66-46A6-9AD1-5D81C6890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9834" y="23312260"/>
          <a:ext cx="7721600" cy="7459980"/>
        </a:xfrm>
        <a:prstGeom prst="rect">
          <a:avLst/>
        </a:prstGeom>
      </xdr:spPr>
    </xdr:pic>
    <xdr:clientData/>
  </xdr:twoCellAnchor>
  <xdr:twoCellAnchor editAs="oneCell">
    <xdr:from>
      <xdr:col>29</xdr:col>
      <xdr:colOff>19050</xdr:colOff>
      <xdr:row>163</xdr:row>
      <xdr:rowOff>76200</xdr:rowOff>
    </xdr:from>
    <xdr:to>
      <xdr:col>35</xdr:col>
      <xdr:colOff>149276</xdr:colOff>
      <xdr:row>178</xdr:row>
      <xdr:rowOff>181560</xdr:rowOff>
    </xdr:to>
    <xdr:pic>
      <xdr:nvPicPr>
        <xdr:cNvPr id="66" name="Image 49">
          <a:extLst>
            <a:ext uri="{FF2B5EF4-FFF2-40B4-BE49-F238E27FC236}">
              <a16:creationId xmlns:a16="http://schemas.microsoft.com/office/drawing/2014/main" id="{A9CA8F66-80F9-4ABB-B391-46DDD887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6050" y="31127700"/>
          <a:ext cx="3784016" cy="295714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D591E25-AB65-4E2F-821D-1B17C4D86261}" name="Table1" displayName="Table1" ref="A4:O149" totalsRowShown="0" headerRowDxfId="1" dataDxfId="0">
  <autoFilter ref="A4:O149" xr:uid="{8D591E25-AB65-4E2F-821D-1B17C4D86261}"/>
  <sortState xmlns:xlrd2="http://schemas.microsoft.com/office/spreadsheetml/2017/richdata2" ref="A5:O149">
    <sortCondition ref="A4:A149"/>
  </sortState>
  <tableColumns count="15">
    <tableColumn id="1" xr3:uid="{36970553-8D12-41A7-AF7D-424477566927}" name="secteur" dataDxfId="16"/>
    <tableColumn id="2" xr3:uid="{533338F3-4166-44A1-9BF3-4ED497D4B0E8}" name="nom de la rétention" dataDxfId="15"/>
    <tableColumn id="3" xr3:uid="{FB669DA3-652A-4420-9DDD-6115F10222B0}" name="nom de l'étagère" dataDxfId="14"/>
    <tableColumn id="14" xr3:uid="{C0ABE62A-C410-45CA-B2F6-119505294A79}" name="Commentaires" dataDxfId="13"/>
    <tableColumn id="4" xr3:uid="{09380347-0A2E-4DD9-869B-6CA102394B71}" name="Longueur (cm)" dataDxfId="12"/>
    <tableColumn id="5" xr3:uid="{DACE3680-546B-490F-9618-A5AE1FC853D2}" name="Largeur (cm)" dataDxfId="11"/>
    <tableColumn id="6" xr3:uid="{54A6B9BD-0B94-4ACE-A475-CE17F8870B18}" name="Hauteur (cm)" dataDxfId="10"/>
    <tableColumn id="18" xr3:uid="{10105F52-C977-44F3-80D0-BEC7555FCDB0}" name="volume à déduire si bac dans étagère" dataDxfId="9"/>
    <tableColumn id="7" xr3:uid="{6912091B-FF15-4844-9659-E7E825DE7F73}" name="conca nom" dataDxfId="8">
      <calculatedColumnFormula>A5&amp;"_"&amp;B5&amp;"_"&amp;C5</calculatedColumnFormula>
    </tableColumn>
    <tableColumn id="8" xr3:uid="{45A8F201-057D-49D1-9A72-93EB26767490}" name="volume de rétention (L)" dataDxfId="7">
      <calculatedColumnFormula>ROUND(((E5*F5*G5/1000)-Table1[[#This Row],[volume à déduire si bac dans étagère]]),0)</calculatedColumnFormula>
    </tableColumn>
    <tableColumn id="10" xr3:uid="{A6A41338-35CF-402A-8C08-E2EED66831CA}" name="un récipient supérieur à 250L" dataDxfId="6">
      <calculatedColumnFormula>IF((_xlfn.MAXIFS(Table2[Volume du contenant (L)],Table2[nom complet de la rétention],Table1[[#This Row],[conca nom]]))&gt;250,"oui","non")</calculatedColumnFormula>
    </tableColumn>
    <tableColumn id="11" xr3:uid="{2706D757-EDDF-47E3-93D3-980A3F0479C5}" name="volume total de produit stocké (L)" dataDxfId="5">
      <calculatedColumnFormula>SUMIFS(Table2[Volume stockée (L)],Table2[nom complet de la rétention],Table1[[#This Row],[conca nom]])</calculatedColumnFormula>
    </tableColumn>
    <tableColumn id="12" xr3:uid="{B1E5681A-D1B4-4E3C-8C3E-3A856C176323}" name="Volume du plus grand contenant de produit à stocker (en L) :" dataDxfId="4">
      <calculatedColumnFormula>_xlfn.MAXIFS(Table2[Volume du contenant (L)],Table2[nom complet de la rétention],Table1[[#This Row],[conca nom]])</calculatedColumnFormula>
    </tableColumn>
    <tableColumn id="13" xr3:uid="{0EDF2085-82DB-4769-AE44-9D9430EABACA}" name="volume de rétention minimal (L) selon le stockage actuel" dataDxfId="3">
      <calculatedColumnFormula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calculatedColumnFormula>
    </tableColumn>
    <tableColumn id="9" xr3:uid="{C4941D76-432F-4712-BCA0-B8A2BD6EA98A}" name="Conformité du stockage" dataDxfId="2">
      <calculatedColumnFormula>IF(Table1[[#This Row],[volume de rétention minimal (L) selon le stockage actuel]]&lt;=Table1[[#This Row],[volume de rétention (L)]],"OK","NOK")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AA272BA-736B-43BF-9027-03D185F8C10C}" name="Table2" displayName="Table2" ref="B1:G566" totalsRowShown="0" headerRowDxfId="24" dataDxfId="23">
  <autoFilter ref="B1:G566" xr:uid="{DAA272BA-736B-43BF-9027-03D185F8C10C}"/>
  <tableColumns count="6">
    <tableColumn id="1" xr3:uid="{413A017B-2EF9-43E4-B348-ABA788E9871D}" name="nom complet de la rétention" dataDxfId="22"/>
    <tableColumn id="2" xr3:uid="{41F471D4-109A-4231-8AB2-45D67229E085}" name="Désignation du Produits stockés" dataDxfId="21"/>
    <tableColumn id="3" xr3:uid="{8C1A20A2-2042-43A4-B1CF-F7166A321760}" name="Volume du contenant (L)" dataDxfId="20"/>
    <tableColumn id="4" xr3:uid="{B52F7A31-A667-4571-9142-704C87F34D13}" name="Quantité de contenant" dataDxfId="19"/>
    <tableColumn id="5" xr3:uid="{4155BC6F-5E57-4A12-A9EE-3B67A446DBB5}" name="Volume stockée (L)" dataDxfId="18">
      <calculatedColumnFormula>Table2[[#This Row],[Quantité de contenant]]*Table2[[#This Row],[Volume du contenant (L)]]</calculatedColumnFormula>
    </tableColumn>
    <tableColumn id="9" xr3:uid="{8B7629A7-72B9-492B-9521-C86DDE6107EB}" name="date de MAJ" dataDxfId="1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8D255-1F9E-4BE3-86C1-9CDA40745209}">
  <dimension ref="A1:K49"/>
  <sheetViews>
    <sheetView view="pageBreakPreview" topLeftCell="A19" zoomScale="60" zoomScaleNormal="48" workbookViewId="0">
      <selection activeCell="H43" sqref="H43"/>
    </sheetView>
  </sheetViews>
  <sheetFormatPr defaultColWidth="8.7109375" defaultRowHeight="15" x14ac:dyDescent="0.25"/>
  <cols>
    <col min="1" max="1" width="14.7109375" customWidth="1"/>
    <col min="2" max="2" width="16.85546875" customWidth="1"/>
    <col min="3" max="3" width="12.7109375" customWidth="1"/>
  </cols>
  <sheetData>
    <row r="1" spans="1:11" ht="18.75" x14ac:dyDescent="0.3">
      <c r="A1" s="31" t="s">
        <v>0</v>
      </c>
      <c r="B1" s="31"/>
      <c r="C1" s="31"/>
      <c r="D1" s="31"/>
      <c r="E1" s="31"/>
      <c r="F1" s="31"/>
    </row>
    <row r="3" spans="1:11" x14ac:dyDescent="0.25">
      <c r="A3" t="s">
        <v>1</v>
      </c>
    </row>
    <row r="4" spans="1:11" x14ac:dyDescent="0.25">
      <c r="A4" t="s">
        <v>2</v>
      </c>
    </row>
    <row r="5" spans="1:11" ht="30" x14ac:dyDescent="0.25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</row>
    <row r="6" spans="1:11" ht="50.25" customHeight="1" x14ac:dyDescent="0.25">
      <c r="A6" s="38" t="s">
        <v>9</v>
      </c>
      <c r="B6" s="38"/>
      <c r="C6" s="38"/>
      <c r="D6" s="38"/>
      <c r="E6" s="38"/>
      <c r="F6" s="38"/>
      <c r="G6" s="38"/>
      <c r="H6" s="38"/>
      <c r="I6" s="38"/>
      <c r="J6" s="38"/>
      <c r="K6" s="38"/>
    </row>
    <row r="8" spans="1:11" x14ac:dyDescent="0.25">
      <c r="A8" t="s">
        <v>10</v>
      </c>
    </row>
    <row r="9" spans="1:11" x14ac:dyDescent="0.25">
      <c r="A9" t="s">
        <v>11</v>
      </c>
    </row>
    <row r="10" spans="1:11" x14ac:dyDescent="0.25">
      <c r="A10" s="29" t="s">
        <v>12</v>
      </c>
      <c r="B10" s="30"/>
      <c r="C10" s="30"/>
    </row>
    <row r="12" spans="1:11" x14ac:dyDescent="0.25">
      <c r="A12" t="s">
        <v>13</v>
      </c>
    </row>
    <row r="13" spans="1:11" ht="45" x14ac:dyDescent="0.25">
      <c r="A13" s="7" t="s">
        <v>14</v>
      </c>
      <c r="B13" s="7" t="s">
        <v>15</v>
      </c>
      <c r="C13" s="7" t="s">
        <v>16</v>
      </c>
      <c r="D13" s="2" t="s">
        <v>17</v>
      </c>
      <c r="E13" s="10" t="s">
        <v>18</v>
      </c>
    </row>
    <row r="14" spans="1:11" x14ac:dyDescent="0.25">
      <c r="A14" s="12" t="s">
        <v>19</v>
      </c>
    </row>
    <row r="17" spans="1:1" x14ac:dyDescent="0.25">
      <c r="A17" t="s">
        <v>20</v>
      </c>
    </row>
    <row r="19" spans="1:1" ht="30" x14ac:dyDescent="0.25">
      <c r="A19" s="11" t="s">
        <v>21</v>
      </c>
    </row>
    <row r="21" spans="1:1" x14ac:dyDescent="0.25">
      <c r="A21" t="s">
        <v>22</v>
      </c>
    </row>
    <row r="39" spans="1:11" ht="45" customHeight="1" x14ac:dyDescent="0.25">
      <c r="A39" s="39" t="s">
        <v>23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</row>
    <row r="40" spans="1:11" x14ac:dyDescent="0.25">
      <c r="A40" s="13" t="s">
        <v>24</v>
      </c>
    </row>
    <row r="41" spans="1:11" x14ac:dyDescent="0.25">
      <c r="A41" t="s">
        <v>25</v>
      </c>
    </row>
    <row r="42" spans="1:11" x14ac:dyDescent="0.25">
      <c r="A42" t="s">
        <v>26</v>
      </c>
    </row>
    <row r="43" spans="1:11" x14ac:dyDescent="0.25">
      <c r="A43" t="s">
        <v>27</v>
      </c>
    </row>
    <row r="45" spans="1:11" x14ac:dyDescent="0.25">
      <c r="A45" s="14" t="s">
        <v>28</v>
      </c>
    </row>
    <row r="47" spans="1:11" x14ac:dyDescent="0.25">
      <c r="A47" t="s">
        <v>29</v>
      </c>
    </row>
    <row r="48" spans="1:11" x14ac:dyDescent="0.25">
      <c r="A48" t="s">
        <v>30</v>
      </c>
    </row>
    <row r="49" spans="1:5" ht="45" x14ac:dyDescent="0.25">
      <c r="A49" s="7" t="s">
        <v>14</v>
      </c>
      <c r="B49" s="7" t="s">
        <v>15</v>
      </c>
      <c r="C49" s="7" t="s">
        <v>16</v>
      </c>
      <c r="D49" s="2" t="s">
        <v>17</v>
      </c>
      <c r="E49" s="10" t="s">
        <v>18</v>
      </c>
    </row>
  </sheetData>
  <mergeCells count="4">
    <mergeCell ref="A10:C10"/>
    <mergeCell ref="A1:F1"/>
    <mergeCell ref="A6:K6"/>
    <mergeCell ref="A39:K39"/>
  </mergeCells>
  <pageMargins left="0.7" right="0.7" top="0.75" bottom="0.75" header="0.3" footer="0.3"/>
  <pageSetup paperSize="9"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5407-C6DB-445A-9B7D-AFF0AF07A311}">
  <sheetPr>
    <pageSetUpPr fitToPage="1"/>
  </sheetPr>
  <dimension ref="A2:V149"/>
  <sheetViews>
    <sheetView view="pageBreakPreview" zoomScale="10" zoomScaleNormal="70" zoomScaleSheetLayoutView="10" workbookViewId="0">
      <selection activeCell="H9" sqref="H9"/>
    </sheetView>
  </sheetViews>
  <sheetFormatPr defaultColWidth="8.7109375" defaultRowHeight="15" x14ac:dyDescent="0.25"/>
  <cols>
    <col min="1" max="1" width="20" customWidth="1"/>
    <col min="2" max="2" width="36.85546875" customWidth="1"/>
    <col min="3" max="3" width="31.140625" customWidth="1"/>
    <col min="4" max="4" width="33.7109375" customWidth="1"/>
    <col min="5" max="5" width="15" customWidth="1"/>
    <col min="6" max="6" width="13.42578125" customWidth="1"/>
    <col min="7" max="7" width="14.140625" customWidth="1"/>
    <col min="8" max="8" width="23" customWidth="1"/>
    <col min="9" max="9" width="32" hidden="1" customWidth="1"/>
    <col min="10" max="10" width="16.140625" style="2" customWidth="1"/>
    <col min="11" max="11" width="29.28515625" style="2" customWidth="1"/>
    <col min="12" max="12" width="17.7109375" style="2" customWidth="1"/>
    <col min="13" max="13" width="29.28515625" style="2" customWidth="1"/>
    <col min="14" max="14" width="29.42578125" style="2" customWidth="1"/>
    <col min="15" max="15" width="15" style="2" customWidth="1"/>
  </cols>
  <sheetData>
    <row r="2" spans="1:15" x14ac:dyDescent="0.25">
      <c r="A2" s="32" t="s">
        <v>31</v>
      </c>
      <c r="B2" s="32"/>
      <c r="C2" s="32"/>
      <c r="D2" s="32"/>
      <c r="E2" s="32"/>
      <c r="F2" s="32"/>
      <c r="G2" s="32"/>
      <c r="H2" s="22"/>
      <c r="I2" s="33" t="s">
        <v>32</v>
      </c>
      <c r="J2" s="33"/>
      <c r="K2" s="33"/>
      <c r="L2" s="33"/>
      <c r="M2" s="33"/>
      <c r="N2" s="33"/>
      <c r="O2" s="33"/>
    </row>
    <row r="4" spans="1:15" s="1" customFormat="1" ht="45" x14ac:dyDescent="0.25">
      <c r="A4" s="3" t="s">
        <v>3</v>
      </c>
      <c r="B4" s="3" t="s">
        <v>4</v>
      </c>
      <c r="C4" s="3" t="s">
        <v>5</v>
      </c>
      <c r="D4" s="3" t="s">
        <v>33</v>
      </c>
      <c r="E4" s="3" t="s">
        <v>6</v>
      </c>
      <c r="F4" s="3" t="s">
        <v>7</v>
      </c>
      <c r="G4" s="3" t="s">
        <v>8</v>
      </c>
      <c r="H4" s="3" t="s">
        <v>34</v>
      </c>
      <c r="I4" s="3" t="s">
        <v>35</v>
      </c>
      <c r="J4" s="6" t="s">
        <v>36</v>
      </c>
      <c r="K4" s="6" t="s">
        <v>37</v>
      </c>
      <c r="L4" s="6" t="s">
        <v>38</v>
      </c>
      <c r="M4" s="6" t="s">
        <v>39</v>
      </c>
      <c r="N4" s="6" t="s">
        <v>40</v>
      </c>
      <c r="O4" s="6" t="s">
        <v>21</v>
      </c>
    </row>
    <row r="5" spans="1:15" ht="30" x14ac:dyDescent="0.25">
      <c r="A5" s="3" t="s">
        <v>127</v>
      </c>
      <c r="B5" s="3" t="s">
        <v>128</v>
      </c>
      <c r="C5" s="3" t="s">
        <v>129</v>
      </c>
      <c r="D5" s="3" t="s">
        <v>130</v>
      </c>
      <c r="E5" s="40">
        <v>310</v>
      </c>
      <c r="F5" s="40">
        <v>130</v>
      </c>
      <c r="G5" s="40">
        <v>21</v>
      </c>
      <c r="H5" s="40"/>
      <c r="I5" s="28" t="str">
        <f t="shared" ref="I5:I36" si="0">A5&amp;"_"&amp;B5&amp;"_"&amp;C5</f>
        <v>Chapiteau_bacs de rétention départ_N°1</v>
      </c>
      <c r="J5" s="41">
        <f>ROUND(((E5*F5*G5/1000)-Table1[[#This Row],[volume à déduire si bac dans étagère]]),0)</f>
        <v>846</v>
      </c>
      <c r="K5" s="41" t="str">
        <f>IF((_xlfn.MAXIFS(Table2[Volume du contenant (L)],Table2[nom complet de la rétention],Table1[[#This Row],[conca nom]]))&gt;250,"oui","non")</f>
        <v>non</v>
      </c>
      <c r="L5" s="41">
        <f>SUMIFS(Table2[Volume stockée (L)],Table2[nom complet de la rétention],Table1[[#This Row],[conca nom]])</f>
        <v>1664</v>
      </c>
      <c r="M5" s="41">
        <f>_xlfn.MAXIFS(Table2[Volume du contenant (L)],Table2[nom complet de la rétention],Table1[[#This Row],[conca nom]])</f>
        <v>208</v>
      </c>
      <c r="N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832</v>
      </c>
      <c r="O5" s="3" t="str">
        <f>IF(Table1[[#This Row],[volume de rétention minimal (L) selon le stockage actuel]]&lt;=Table1[[#This Row],[volume de rétention (L)]],"OK","NOK")</f>
        <v>OK</v>
      </c>
    </row>
    <row r="6" spans="1:15" ht="30" x14ac:dyDescent="0.25">
      <c r="A6" s="3" t="s">
        <v>127</v>
      </c>
      <c r="B6" s="3" t="s">
        <v>128</v>
      </c>
      <c r="C6" s="3" t="s">
        <v>131</v>
      </c>
      <c r="D6" s="3" t="s">
        <v>132</v>
      </c>
      <c r="E6" s="40">
        <v>110</v>
      </c>
      <c r="F6" s="40">
        <v>60</v>
      </c>
      <c r="G6" s="40">
        <v>36</v>
      </c>
      <c r="H6" s="40"/>
      <c r="I6" s="28" t="str">
        <f t="shared" si="0"/>
        <v>Chapiteau_bacs de rétention départ_N°2</v>
      </c>
      <c r="J6" s="41">
        <f>ROUND(((E6*F6*G6/1000)-Table1[[#This Row],[volume à déduire si bac dans étagère]]),0)</f>
        <v>238</v>
      </c>
      <c r="K6" s="41" t="str">
        <f>IF((_xlfn.MAXIFS(Table2[Volume du contenant (L)],Table2[nom complet de la rétention],Table1[[#This Row],[conca nom]]))&gt;250,"oui","non")</f>
        <v>non</v>
      </c>
      <c r="L6" s="41">
        <f>SUMIFS(Table2[Volume stockée (L)],Table2[nom complet de la rétention],Table1[[#This Row],[conca nom]])</f>
        <v>208</v>
      </c>
      <c r="M6" s="41">
        <f>_xlfn.MAXIFS(Table2[Volume du contenant (L)],Table2[nom complet de la rétention],Table1[[#This Row],[conca nom]])</f>
        <v>208</v>
      </c>
      <c r="N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6" s="3" t="str">
        <f>IF(Table1[[#This Row],[volume de rétention minimal (L) selon le stockage actuel]]&lt;=Table1[[#This Row],[volume de rétention (L)]],"OK","NOK")</f>
        <v>OK</v>
      </c>
    </row>
    <row r="7" spans="1:15" ht="30" x14ac:dyDescent="0.25">
      <c r="A7" s="3" t="s">
        <v>127</v>
      </c>
      <c r="B7" s="3" t="s">
        <v>128</v>
      </c>
      <c r="C7" s="3" t="s">
        <v>133</v>
      </c>
      <c r="D7" s="3" t="s">
        <v>132</v>
      </c>
      <c r="E7" s="40">
        <v>110</v>
      </c>
      <c r="F7" s="40">
        <v>60</v>
      </c>
      <c r="G7" s="40">
        <v>36</v>
      </c>
      <c r="H7" s="40"/>
      <c r="I7" s="28" t="str">
        <f t="shared" si="0"/>
        <v>Chapiteau_bacs de rétention départ_N°3</v>
      </c>
      <c r="J7" s="41">
        <f>ROUND(((E7*F7*G7/1000)-Table1[[#This Row],[volume à déduire si bac dans étagère]]),0)</f>
        <v>238</v>
      </c>
      <c r="K7" s="41" t="str">
        <f>IF((_xlfn.MAXIFS(Table2[Volume du contenant (L)],Table2[nom complet de la rétention],Table1[[#This Row],[conca nom]]))&gt;250,"oui","non")</f>
        <v>non</v>
      </c>
      <c r="L7" s="41">
        <f>SUMIFS(Table2[Volume stockée (L)],Table2[nom complet de la rétention],Table1[[#This Row],[conca nom]])</f>
        <v>208</v>
      </c>
      <c r="M7" s="41">
        <f>_xlfn.MAXIFS(Table2[Volume du contenant (L)],Table2[nom complet de la rétention],Table1[[#This Row],[conca nom]])</f>
        <v>208</v>
      </c>
      <c r="N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7" s="3" t="str">
        <f>IF(Table1[[#This Row],[volume de rétention minimal (L) selon le stockage actuel]]&lt;=Table1[[#This Row],[volume de rétention (L)]],"OK","NOK")</f>
        <v>OK</v>
      </c>
    </row>
    <row r="8" spans="1:15" ht="30" x14ac:dyDescent="0.25">
      <c r="A8" s="3" t="s">
        <v>127</v>
      </c>
      <c r="B8" s="3" t="s">
        <v>128</v>
      </c>
      <c r="C8" s="3" t="s">
        <v>134</v>
      </c>
      <c r="D8" s="3" t="s">
        <v>132</v>
      </c>
      <c r="E8" s="40">
        <v>110</v>
      </c>
      <c r="F8" s="40">
        <v>60</v>
      </c>
      <c r="G8" s="40">
        <v>36</v>
      </c>
      <c r="H8" s="40"/>
      <c r="I8" s="28" t="str">
        <f t="shared" si="0"/>
        <v>Chapiteau_bacs de rétention départ_N°4</v>
      </c>
      <c r="J8" s="41">
        <f>ROUND(((E8*F8*G8/1000)-Table1[[#This Row],[volume à déduire si bac dans étagère]]),0)</f>
        <v>238</v>
      </c>
      <c r="K8" s="41" t="str">
        <f>IF((_xlfn.MAXIFS(Table2[Volume du contenant (L)],Table2[nom complet de la rétention],Table1[[#This Row],[conca nom]]))&gt;250,"oui","non")</f>
        <v>non</v>
      </c>
      <c r="L8" s="41">
        <f>SUMIFS(Table2[Volume stockée (L)],Table2[nom complet de la rétention],Table1[[#This Row],[conca nom]])</f>
        <v>208</v>
      </c>
      <c r="M8" s="41">
        <f>_xlfn.MAXIFS(Table2[Volume du contenant (L)],Table2[nom complet de la rétention],Table1[[#This Row],[conca nom]])</f>
        <v>208</v>
      </c>
      <c r="N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8" s="3" t="str">
        <f>IF(Table1[[#This Row],[volume de rétention minimal (L) selon le stockage actuel]]&lt;=Table1[[#This Row],[volume de rétention (L)]],"OK","NOK")</f>
        <v>OK</v>
      </c>
    </row>
    <row r="9" spans="1:15" ht="30" x14ac:dyDescent="0.25">
      <c r="A9" s="3" t="s">
        <v>127</v>
      </c>
      <c r="B9" s="3" t="s">
        <v>128</v>
      </c>
      <c r="C9" s="3" t="s">
        <v>135</v>
      </c>
      <c r="D9" s="3" t="s">
        <v>132</v>
      </c>
      <c r="E9" s="40">
        <v>110</v>
      </c>
      <c r="F9" s="40">
        <v>60</v>
      </c>
      <c r="G9" s="40">
        <v>36</v>
      </c>
      <c r="H9" s="40"/>
      <c r="I9" s="28" t="str">
        <f t="shared" si="0"/>
        <v>Chapiteau_bacs de rétention départ_N°5</v>
      </c>
      <c r="J9" s="41">
        <f>ROUND(((E9*F9*G9/1000)-Table1[[#This Row],[volume à déduire si bac dans étagère]]),0)</f>
        <v>238</v>
      </c>
      <c r="K9" s="41" t="str">
        <f>IF((_xlfn.MAXIFS(Table2[Volume du contenant (L)],Table2[nom complet de la rétention],Table1[[#This Row],[conca nom]]))&gt;250,"oui","non")</f>
        <v>non</v>
      </c>
      <c r="L9" s="41">
        <f>SUMIFS(Table2[Volume stockée (L)],Table2[nom complet de la rétention],Table1[[#This Row],[conca nom]])</f>
        <v>208</v>
      </c>
      <c r="M9" s="41">
        <f>_xlfn.MAXIFS(Table2[Volume du contenant (L)],Table2[nom complet de la rétention],Table1[[#This Row],[conca nom]])</f>
        <v>208</v>
      </c>
      <c r="N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9" s="3" t="str">
        <f>IF(Table1[[#This Row],[volume de rétention minimal (L) selon le stockage actuel]]&lt;=Table1[[#This Row],[volume de rétention (L)]],"OK","NOK")</f>
        <v>OK</v>
      </c>
    </row>
    <row r="10" spans="1:15" ht="30" x14ac:dyDescent="0.25">
      <c r="A10" s="3" t="s">
        <v>127</v>
      </c>
      <c r="B10" s="3" t="s">
        <v>128</v>
      </c>
      <c r="C10" s="3" t="s">
        <v>136</v>
      </c>
      <c r="D10" s="3" t="s">
        <v>132</v>
      </c>
      <c r="E10" s="40">
        <v>110</v>
      </c>
      <c r="F10" s="40">
        <v>60</v>
      </c>
      <c r="G10" s="40">
        <v>36</v>
      </c>
      <c r="H10" s="40"/>
      <c r="I10" s="28" t="str">
        <f t="shared" si="0"/>
        <v>Chapiteau_bacs de rétention départ_N°6</v>
      </c>
      <c r="J10" s="41">
        <f>ROUND(((E10*F10*G10/1000)-Table1[[#This Row],[volume à déduire si bac dans étagère]]),0)</f>
        <v>238</v>
      </c>
      <c r="K10" s="41" t="str">
        <f>IF((_xlfn.MAXIFS(Table2[Volume du contenant (L)],Table2[nom complet de la rétention],Table1[[#This Row],[conca nom]]))&gt;250,"oui","non")</f>
        <v>non</v>
      </c>
      <c r="L10" s="41">
        <f>SUMIFS(Table2[Volume stockée (L)],Table2[nom complet de la rétention],Table1[[#This Row],[conca nom]])</f>
        <v>208</v>
      </c>
      <c r="M10" s="41">
        <f>_xlfn.MAXIFS(Table2[Volume du contenant (L)],Table2[nom complet de la rétention],Table1[[#This Row],[conca nom]])</f>
        <v>208</v>
      </c>
      <c r="N1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0" s="3" t="str">
        <f>IF(Table1[[#This Row],[volume de rétention minimal (L) selon le stockage actuel]]&lt;=Table1[[#This Row],[volume de rétention (L)]],"OK","NOK")</f>
        <v>OK</v>
      </c>
    </row>
    <row r="11" spans="1:15" ht="30" x14ac:dyDescent="0.25">
      <c r="A11" s="3" t="s">
        <v>127</v>
      </c>
      <c r="B11" s="3" t="s">
        <v>128</v>
      </c>
      <c r="C11" s="3" t="s">
        <v>137</v>
      </c>
      <c r="D11" s="3" t="s">
        <v>132</v>
      </c>
      <c r="E11" s="40">
        <v>110</v>
      </c>
      <c r="F11" s="40">
        <v>60</v>
      </c>
      <c r="G11" s="40">
        <v>36</v>
      </c>
      <c r="H11" s="40"/>
      <c r="I11" s="28" t="str">
        <f t="shared" si="0"/>
        <v>Chapiteau_bacs de rétention départ_N°7</v>
      </c>
      <c r="J11" s="41">
        <f>ROUND(((E11*F11*G11/1000)-Table1[[#This Row],[volume à déduire si bac dans étagère]]),0)</f>
        <v>238</v>
      </c>
      <c r="K11" s="41" t="str">
        <f>IF((_xlfn.MAXIFS(Table2[Volume du contenant (L)],Table2[nom complet de la rétention],Table1[[#This Row],[conca nom]]))&gt;250,"oui","non")</f>
        <v>non</v>
      </c>
      <c r="L11" s="41">
        <f>SUMIFS(Table2[Volume stockée (L)],Table2[nom complet de la rétention],Table1[[#This Row],[conca nom]])</f>
        <v>208</v>
      </c>
      <c r="M11" s="41">
        <f>_xlfn.MAXIFS(Table2[Volume du contenant (L)],Table2[nom complet de la rétention],Table1[[#This Row],[conca nom]])</f>
        <v>208</v>
      </c>
      <c r="N1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1" s="3" t="str">
        <f>IF(Table1[[#This Row],[volume de rétention minimal (L) selon le stockage actuel]]&lt;=Table1[[#This Row],[volume de rétention (L)]],"OK","NOK")</f>
        <v>OK</v>
      </c>
    </row>
    <row r="12" spans="1:15" ht="30" x14ac:dyDescent="0.25">
      <c r="A12" s="3" t="s">
        <v>127</v>
      </c>
      <c r="B12" s="3" t="s">
        <v>128</v>
      </c>
      <c r="C12" s="3" t="s">
        <v>138</v>
      </c>
      <c r="D12" s="3" t="s">
        <v>132</v>
      </c>
      <c r="E12" s="40">
        <v>110</v>
      </c>
      <c r="F12" s="40">
        <v>60</v>
      </c>
      <c r="G12" s="40">
        <v>36</v>
      </c>
      <c r="H12" s="40"/>
      <c r="I12" s="28" t="str">
        <f t="shared" si="0"/>
        <v>Chapiteau_bacs de rétention départ_N°8</v>
      </c>
      <c r="J12" s="41">
        <f>ROUND(((E12*F12*G12/1000)-Table1[[#This Row],[volume à déduire si bac dans étagère]]),0)</f>
        <v>238</v>
      </c>
      <c r="K12" s="41" t="str">
        <f>IF((_xlfn.MAXIFS(Table2[Volume du contenant (L)],Table2[nom complet de la rétention],Table1[[#This Row],[conca nom]]))&gt;250,"oui","non")</f>
        <v>non</v>
      </c>
      <c r="L12" s="41">
        <f>SUMIFS(Table2[Volume stockée (L)],Table2[nom complet de la rétention],Table1[[#This Row],[conca nom]])</f>
        <v>208</v>
      </c>
      <c r="M12" s="41">
        <f>_xlfn.MAXIFS(Table2[Volume du contenant (L)],Table2[nom complet de la rétention],Table1[[#This Row],[conca nom]])</f>
        <v>208</v>
      </c>
      <c r="N1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2" s="3" t="str">
        <f>IF(Table1[[#This Row],[volume de rétention minimal (L) selon le stockage actuel]]&lt;=Table1[[#This Row],[volume de rétention (L)]],"OK","NOK")</f>
        <v>OK</v>
      </c>
    </row>
    <row r="13" spans="1:15" ht="30" x14ac:dyDescent="0.25">
      <c r="A13" s="3" t="s">
        <v>127</v>
      </c>
      <c r="B13" s="3" t="s">
        <v>128</v>
      </c>
      <c r="C13" s="3" t="s">
        <v>139</v>
      </c>
      <c r="D13" s="3" t="s">
        <v>132</v>
      </c>
      <c r="E13" s="40">
        <v>110</v>
      </c>
      <c r="F13" s="40">
        <v>60</v>
      </c>
      <c r="G13" s="40">
        <v>36</v>
      </c>
      <c r="H13" s="40"/>
      <c r="I13" s="28" t="str">
        <f t="shared" si="0"/>
        <v>Chapiteau_bacs de rétention départ_N°9</v>
      </c>
      <c r="J13" s="41">
        <f>ROUND(((E13*F13*G13/1000)-Table1[[#This Row],[volume à déduire si bac dans étagère]]),0)</f>
        <v>238</v>
      </c>
      <c r="K13" s="41" t="str">
        <f>IF((_xlfn.MAXIFS(Table2[Volume du contenant (L)],Table2[nom complet de la rétention],Table1[[#This Row],[conca nom]]))&gt;250,"oui","non")</f>
        <v>non</v>
      </c>
      <c r="L13" s="41">
        <f>SUMIFS(Table2[Volume stockée (L)],Table2[nom complet de la rétention],Table1[[#This Row],[conca nom]])</f>
        <v>208</v>
      </c>
      <c r="M13" s="41">
        <f>_xlfn.MAXIFS(Table2[Volume du contenant (L)],Table2[nom complet de la rétention],Table1[[#This Row],[conca nom]])</f>
        <v>208</v>
      </c>
      <c r="N1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3" s="3" t="str">
        <f>IF(Table1[[#This Row],[volume de rétention minimal (L) selon le stockage actuel]]&lt;=Table1[[#This Row],[volume de rétention (L)]],"OK","NOK")</f>
        <v>OK</v>
      </c>
    </row>
    <row r="14" spans="1:15" ht="30" x14ac:dyDescent="0.25">
      <c r="A14" s="3" t="s">
        <v>127</v>
      </c>
      <c r="B14" s="3" t="s">
        <v>128</v>
      </c>
      <c r="C14" s="3" t="s">
        <v>140</v>
      </c>
      <c r="D14" s="3" t="s">
        <v>132</v>
      </c>
      <c r="E14" s="40">
        <v>110</v>
      </c>
      <c r="F14" s="40">
        <v>60</v>
      </c>
      <c r="G14" s="40">
        <v>36</v>
      </c>
      <c r="H14" s="40"/>
      <c r="I14" s="28" t="str">
        <f t="shared" si="0"/>
        <v>Chapiteau_bacs de rétention départ_N°10</v>
      </c>
      <c r="J14" s="41">
        <f>ROUND(((E14*F14*G14/1000)-Table1[[#This Row],[volume à déduire si bac dans étagère]]),0)</f>
        <v>238</v>
      </c>
      <c r="K14" s="41" t="str">
        <f>IF((_xlfn.MAXIFS(Table2[Volume du contenant (L)],Table2[nom complet de la rétention],Table1[[#This Row],[conca nom]]))&gt;250,"oui","non")</f>
        <v>non</v>
      </c>
      <c r="L14" s="41">
        <f>SUMIFS(Table2[Volume stockée (L)],Table2[nom complet de la rétention],Table1[[#This Row],[conca nom]])</f>
        <v>208</v>
      </c>
      <c r="M14" s="41">
        <f>_xlfn.MAXIFS(Table2[Volume du contenant (L)],Table2[nom complet de la rétention],Table1[[#This Row],[conca nom]])</f>
        <v>208</v>
      </c>
      <c r="N1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4" s="3" t="str">
        <f>IF(Table1[[#This Row],[volume de rétention minimal (L) selon le stockage actuel]]&lt;=Table1[[#This Row],[volume de rétention (L)]],"OK","NOK")</f>
        <v>OK</v>
      </c>
    </row>
    <row r="15" spans="1:15" ht="30" x14ac:dyDescent="0.25">
      <c r="A15" s="3" t="s">
        <v>127</v>
      </c>
      <c r="B15" s="3" t="s">
        <v>128</v>
      </c>
      <c r="C15" s="3" t="s">
        <v>141</v>
      </c>
      <c r="D15" s="3" t="s">
        <v>132</v>
      </c>
      <c r="E15" s="40">
        <v>110</v>
      </c>
      <c r="F15" s="40">
        <v>60</v>
      </c>
      <c r="G15" s="40">
        <v>36</v>
      </c>
      <c r="H15" s="40"/>
      <c r="I15" s="28" t="str">
        <f t="shared" si="0"/>
        <v>Chapiteau_bacs de rétention départ_N°11</v>
      </c>
      <c r="J15" s="41">
        <f>ROUND(((E15*F15*G15/1000)-Table1[[#This Row],[volume à déduire si bac dans étagère]]),0)</f>
        <v>238</v>
      </c>
      <c r="K15" s="41" t="str">
        <f>IF((_xlfn.MAXIFS(Table2[Volume du contenant (L)],Table2[nom complet de la rétention],Table1[[#This Row],[conca nom]]))&gt;250,"oui","non")</f>
        <v>non</v>
      </c>
      <c r="L15" s="41">
        <f>SUMIFS(Table2[Volume stockée (L)],Table2[nom complet de la rétention],Table1[[#This Row],[conca nom]])</f>
        <v>208</v>
      </c>
      <c r="M15" s="41">
        <f>_xlfn.MAXIFS(Table2[Volume du contenant (L)],Table2[nom complet de la rétention],Table1[[#This Row],[conca nom]])</f>
        <v>208</v>
      </c>
      <c r="N1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5" s="3" t="str">
        <f>IF(Table1[[#This Row],[volume de rétention minimal (L) selon le stockage actuel]]&lt;=Table1[[#This Row],[volume de rétention (L)]],"OK","NOK")</f>
        <v>OK</v>
      </c>
    </row>
    <row r="16" spans="1:15" ht="30" x14ac:dyDescent="0.25">
      <c r="A16" s="3" t="s">
        <v>127</v>
      </c>
      <c r="B16" s="3" t="s">
        <v>128</v>
      </c>
      <c r="C16" s="3" t="s">
        <v>142</v>
      </c>
      <c r="D16" s="3" t="s">
        <v>132</v>
      </c>
      <c r="E16" s="40">
        <v>110</v>
      </c>
      <c r="F16" s="40">
        <v>60</v>
      </c>
      <c r="G16" s="40">
        <v>36</v>
      </c>
      <c r="H16" s="40"/>
      <c r="I16" s="28" t="str">
        <f t="shared" si="0"/>
        <v>Chapiteau_bacs de rétention départ_N°12</v>
      </c>
      <c r="J16" s="41">
        <f>ROUND(((E16*F16*G16/1000)-Table1[[#This Row],[volume à déduire si bac dans étagère]]),0)</f>
        <v>238</v>
      </c>
      <c r="K16" s="41" t="str">
        <f>IF((_xlfn.MAXIFS(Table2[Volume du contenant (L)],Table2[nom complet de la rétention],Table1[[#This Row],[conca nom]]))&gt;250,"oui","non")</f>
        <v>non</v>
      </c>
      <c r="L16" s="41">
        <f>SUMIFS(Table2[Volume stockée (L)],Table2[nom complet de la rétention],Table1[[#This Row],[conca nom]])</f>
        <v>208</v>
      </c>
      <c r="M16" s="41">
        <f>_xlfn.MAXIFS(Table2[Volume du contenant (L)],Table2[nom complet de la rétention],Table1[[#This Row],[conca nom]])</f>
        <v>208</v>
      </c>
      <c r="N1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6" s="3" t="str">
        <f>IF(Table1[[#This Row],[volume de rétention minimal (L) selon le stockage actuel]]&lt;=Table1[[#This Row],[volume de rétention (L)]],"OK","NOK")</f>
        <v>OK</v>
      </c>
    </row>
    <row r="17" spans="1:15" ht="30" x14ac:dyDescent="0.25">
      <c r="A17" s="3" t="s">
        <v>127</v>
      </c>
      <c r="B17" s="3" t="s">
        <v>128</v>
      </c>
      <c r="C17" s="3" t="s">
        <v>143</v>
      </c>
      <c r="D17" s="3" t="s">
        <v>132</v>
      </c>
      <c r="E17" s="40">
        <v>110</v>
      </c>
      <c r="F17" s="40">
        <v>60</v>
      </c>
      <c r="G17" s="40">
        <v>36</v>
      </c>
      <c r="H17" s="40"/>
      <c r="I17" s="28" t="str">
        <f t="shared" si="0"/>
        <v>Chapiteau_bacs de rétention départ_N°13</v>
      </c>
      <c r="J17" s="41">
        <f>ROUND(((E17*F17*G17/1000)-Table1[[#This Row],[volume à déduire si bac dans étagère]]),0)</f>
        <v>238</v>
      </c>
      <c r="K17" s="41" t="str">
        <f>IF((_xlfn.MAXIFS(Table2[Volume du contenant (L)],Table2[nom complet de la rétention],Table1[[#This Row],[conca nom]]))&gt;250,"oui","non")</f>
        <v>non</v>
      </c>
      <c r="L17" s="41">
        <f>SUMIFS(Table2[Volume stockée (L)],Table2[nom complet de la rétention],Table1[[#This Row],[conca nom]])</f>
        <v>180</v>
      </c>
      <c r="M17" s="41">
        <f>_xlfn.MAXIFS(Table2[Volume du contenant (L)],Table2[nom complet de la rétention],Table1[[#This Row],[conca nom]])</f>
        <v>180</v>
      </c>
      <c r="N1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180</v>
      </c>
      <c r="O17" s="3" t="str">
        <f>IF(Table1[[#This Row],[volume de rétention minimal (L) selon le stockage actuel]]&lt;=Table1[[#This Row],[volume de rétention (L)]],"OK","NOK")</f>
        <v>OK</v>
      </c>
    </row>
    <row r="18" spans="1:15" ht="30" x14ac:dyDescent="0.25">
      <c r="A18" s="3" t="s">
        <v>127</v>
      </c>
      <c r="B18" s="3" t="s">
        <v>128</v>
      </c>
      <c r="C18" s="3" t="s">
        <v>144</v>
      </c>
      <c r="D18" s="3" t="s">
        <v>132</v>
      </c>
      <c r="E18" s="40">
        <v>110</v>
      </c>
      <c r="F18" s="40">
        <v>60</v>
      </c>
      <c r="G18" s="40">
        <v>36</v>
      </c>
      <c r="H18" s="40"/>
      <c r="I18" s="28" t="str">
        <f t="shared" si="0"/>
        <v>Chapiteau_bacs de rétention départ_N°14</v>
      </c>
      <c r="J18" s="41">
        <f>ROUND(((E18*F18*G18/1000)-Table1[[#This Row],[volume à déduire si bac dans étagère]]),0)</f>
        <v>238</v>
      </c>
      <c r="K18" s="41" t="str">
        <f>IF((_xlfn.MAXIFS(Table2[Volume du contenant (L)],Table2[nom complet de la rétention],Table1[[#This Row],[conca nom]]))&gt;250,"oui","non")</f>
        <v>non</v>
      </c>
      <c r="L18" s="41">
        <f>SUMIFS(Table2[Volume stockée (L)],Table2[nom complet de la rétention],Table1[[#This Row],[conca nom]])</f>
        <v>208</v>
      </c>
      <c r="M18" s="41">
        <f>_xlfn.MAXIFS(Table2[Volume du contenant (L)],Table2[nom complet de la rétention],Table1[[#This Row],[conca nom]])</f>
        <v>208</v>
      </c>
      <c r="N1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8" s="3" t="str">
        <f>IF(Table1[[#This Row],[volume de rétention minimal (L) selon le stockage actuel]]&lt;=Table1[[#This Row],[volume de rétention (L)]],"OK","NOK")</f>
        <v>OK</v>
      </c>
    </row>
    <row r="19" spans="1:15" ht="30" x14ac:dyDescent="0.25">
      <c r="A19" s="18" t="s">
        <v>127</v>
      </c>
      <c r="B19" s="3" t="s">
        <v>128</v>
      </c>
      <c r="C19" s="3" t="s">
        <v>145</v>
      </c>
      <c r="D19" s="3" t="s">
        <v>132</v>
      </c>
      <c r="E19" s="40">
        <v>110</v>
      </c>
      <c r="F19" s="40">
        <v>60</v>
      </c>
      <c r="G19" s="40">
        <v>36</v>
      </c>
      <c r="H19" s="40"/>
      <c r="I19" s="28" t="str">
        <f t="shared" si="0"/>
        <v>Chapiteau_bacs de rétention départ_N°15</v>
      </c>
      <c r="J19" s="41">
        <f>ROUND(((E19*F19*G19/1000)-Table1[[#This Row],[volume à déduire si bac dans étagère]]),0)</f>
        <v>238</v>
      </c>
      <c r="K19" s="41" t="str">
        <f>IF((_xlfn.MAXIFS(Table2[Volume du contenant (L)],Table2[nom complet de la rétention],Table1[[#This Row],[conca nom]]))&gt;250,"oui","non")</f>
        <v>non</v>
      </c>
      <c r="L19" s="41">
        <f>SUMIFS(Table2[Volume stockée (L)],Table2[nom complet de la rétention],Table1[[#This Row],[conca nom]])</f>
        <v>208</v>
      </c>
      <c r="M19" s="41">
        <f>_xlfn.MAXIFS(Table2[Volume du contenant (L)],Table2[nom complet de la rétention],Table1[[#This Row],[conca nom]])</f>
        <v>208</v>
      </c>
      <c r="N1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19" s="3" t="str">
        <f>IF(Table1[[#This Row],[volume de rétention minimal (L) selon le stockage actuel]]&lt;=Table1[[#This Row],[volume de rétention (L)]],"OK","NOK")</f>
        <v>OK</v>
      </c>
    </row>
    <row r="20" spans="1:15" ht="30" x14ac:dyDescent="0.25">
      <c r="A20" s="18" t="s">
        <v>127</v>
      </c>
      <c r="B20" s="3" t="s">
        <v>128</v>
      </c>
      <c r="C20" s="3" t="s">
        <v>146</v>
      </c>
      <c r="D20" s="3" t="s">
        <v>132</v>
      </c>
      <c r="E20" s="40">
        <v>110</v>
      </c>
      <c r="F20" s="40">
        <v>60</v>
      </c>
      <c r="G20" s="40">
        <v>36</v>
      </c>
      <c r="H20" s="40"/>
      <c r="I20" s="28" t="str">
        <f t="shared" si="0"/>
        <v>Chapiteau_bacs de rétention départ_N°16</v>
      </c>
      <c r="J20" s="41">
        <f>ROUND(((E20*F20*G20/1000)-Table1[[#This Row],[volume à déduire si bac dans étagère]]),0)</f>
        <v>238</v>
      </c>
      <c r="K20" s="41" t="str">
        <f>IF((_xlfn.MAXIFS(Table2[Volume du contenant (L)],Table2[nom complet de la rétention],Table1[[#This Row],[conca nom]]))&gt;250,"oui","non")</f>
        <v>non</v>
      </c>
      <c r="L20" s="41">
        <f>SUMIFS(Table2[Volume stockée (L)],Table2[nom complet de la rétention],Table1[[#This Row],[conca nom]])</f>
        <v>208</v>
      </c>
      <c r="M20" s="41">
        <f>_xlfn.MAXIFS(Table2[Volume du contenant (L)],Table2[nom complet de la rétention],Table1[[#This Row],[conca nom]])</f>
        <v>208</v>
      </c>
      <c r="N2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20" s="3" t="str">
        <f>IF(Table1[[#This Row],[volume de rétention minimal (L) selon le stockage actuel]]&lt;=Table1[[#This Row],[volume de rétention (L)]],"OK","NOK")</f>
        <v>OK</v>
      </c>
    </row>
    <row r="21" spans="1:15" ht="30" x14ac:dyDescent="0.25">
      <c r="A21" s="18" t="s">
        <v>127</v>
      </c>
      <c r="B21" s="3" t="s">
        <v>128</v>
      </c>
      <c r="C21" s="3" t="s">
        <v>147</v>
      </c>
      <c r="D21" s="3" t="s">
        <v>132</v>
      </c>
      <c r="E21" s="40">
        <v>110</v>
      </c>
      <c r="F21" s="40">
        <v>60</v>
      </c>
      <c r="G21" s="40">
        <v>36</v>
      </c>
      <c r="H21" s="40"/>
      <c r="I21" s="28" t="str">
        <f t="shared" si="0"/>
        <v>Chapiteau_bacs de rétention départ_N°17</v>
      </c>
      <c r="J21" s="41">
        <f>ROUND(((E21*F21*G21/1000)-Table1[[#This Row],[volume à déduire si bac dans étagère]]),0)</f>
        <v>238</v>
      </c>
      <c r="K21" s="41" t="str">
        <f>IF((_xlfn.MAXIFS(Table2[Volume du contenant (L)],Table2[nom complet de la rétention],Table1[[#This Row],[conca nom]]))&gt;250,"oui","non")</f>
        <v>non</v>
      </c>
      <c r="L21" s="41">
        <f>SUMIFS(Table2[Volume stockée (L)],Table2[nom complet de la rétention],Table1[[#This Row],[conca nom]])</f>
        <v>208</v>
      </c>
      <c r="M21" s="41">
        <f>_xlfn.MAXIFS(Table2[Volume du contenant (L)],Table2[nom complet de la rétention],Table1[[#This Row],[conca nom]])</f>
        <v>208</v>
      </c>
      <c r="N2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21" s="3" t="str">
        <f>IF(Table1[[#This Row],[volume de rétention minimal (L) selon le stockage actuel]]&lt;=Table1[[#This Row],[volume de rétention (L)]],"OK","NOK")</f>
        <v>OK</v>
      </c>
    </row>
    <row r="22" spans="1:15" ht="30" x14ac:dyDescent="0.25">
      <c r="A22" s="18" t="s">
        <v>127</v>
      </c>
      <c r="B22" s="3" t="s">
        <v>128</v>
      </c>
      <c r="C22" s="3" t="s">
        <v>148</v>
      </c>
      <c r="D22" s="3" t="s">
        <v>132</v>
      </c>
      <c r="E22" s="40">
        <v>110</v>
      </c>
      <c r="F22" s="40">
        <v>60</v>
      </c>
      <c r="G22" s="40">
        <v>36</v>
      </c>
      <c r="H22" s="40"/>
      <c r="I22" s="28" t="str">
        <f t="shared" si="0"/>
        <v>Chapiteau_bacs de rétention départ_N°18</v>
      </c>
      <c r="J22" s="41">
        <f>ROUND(((E22*F22*G22/1000)-Table1[[#This Row],[volume à déduire si bac dans étagère]]),0)</f>
        <v>238</v>
      </c>
      <c r="K22" s="41" t="str">
        <f>IF((_xlfn.MAXIFS(Table2[Volume du contenant (L)],Table2[nom complet de la rétention],Table1[[#This Row],[conca nom]]))&gt;250,"oui","non")</f>
        <v>non</v>
      </c>
      <c r="L22" s="41">
        <f>SUMIFS(Table2[Volume stockée (L)],Table2[nom complet de la rétention],Table1[[#This Row],[conca nom]])</f>
        <v>208</v>
      </c>
      <c r="M22" s="41">
        <f>_xlfn.MAXIFS(Table2[Volume du contenant (L)],Table2[nom complet de la rétention],Table1[[#This Row],[conca nom]])</f>
        <v>208</v>
      </c>
      <c r="N2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22" s="3" t="str">
        <f>IF(Table1[[#This Row],[volume de rétention minimal (L) selon le stockage actuel]]&lt;=Table1[[#This Row],[volume de rétention (L)]],"OK","NOK")</f>
        <v>OK</v>
      </c>
    </row>
    <row r="23" spans="1:15" ht="30" x14ac:dyDescent="0.25">
      <c r="A23" s="18" t="s">
        <v>127</v>
      </c>
      <c r="B23" s="3" t="s">
        <v>128</v>
      </c>
      <c r="C23" s="3" t="s">
        <v>149</v>
      </c>
      <c r="D23" s="3" t="s">
        <v>132</v>
      </c>
      <c r="E23" s="40">
        <v>110</v>
      </c>
      <c r="F23" s="40">
        <v>60</v>
      </c>
      <c r="G23" s="40">
        <v>36</v>
      </c>
      <c r="H23" s="40"/>
      <c r="I23" s="28" t="str">
        <f t="shared" si="0"/>
        <v>Chapiteau_bacs de rétention départ_N°19</v>
      </c>
      <c r="J23" s="41">
        <f>ROUND(((E23*F23*G23/1000)-Table1[[#This Row],[volume à déduire si bac dans étagère]]),0)</f>
        <v>238</v>
      </c>
      <c r="K23" s="41" t="str">
        <f>IF((_xlfn.MAXIFS(Table2[Volume du contenant (L)],Table2[nom complet de la rétention],Table1[[#This Row],[conca nom]]))&gt;250,"oui","non")</f>
        <v>non</v>
      </c>
      <c r="L23" s="41">
        <f>SUMIFS(Table2[Volume stockée (L)],Table2[nom complet de la rétention],Table1[[#This Row],[conca nom]])</f>
        <v>0</v>
      </c>
      <c r="M23" s="41">
        <f>_xlfn.MAXIFS(Table2[Volume du contenant (L)],Table2[nom complet de la rétention],Table1[[#This Row],[conca nom]])</f>
        <v>0</v>
      </c>
      <c r="N2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23" s="3" t="str">
        <f>IF(Table1[[#This Row],[volume de rétention minimal (L) selon le stockage actuel]]&lt;=Table1[[#This Row],[volume de rétention (L)]],"OK","NOK")</f>
        <v>OK</v>
      </c>
    </row>
    <row r="24" spans="1:15" ht="30" x14ac:dyDescent="0.25">
      <c r="A24" s="15" t="s">
        <v>127</v>
      </c>
      <c r="B24" s="3" t="s">
        <v>128</v>
      </c>
      <c r="C24" s="3" t="s">
        <v>150</v>
      </c>
      <c r="D24" s="3" t="s">
        <v>132</v>
      </c>
      <c r="E24" s="40">
        <v>110</v>
      </c>
      <c r="F24" s="40">
        <v>60</v>
      </c>
      <c r="G24" s="40">
        <v>36</v>
      </c>
      <c r="H24" s="40"/>
      <c r="I24" s="28" t="str">
        <f t="shared" si="0"/>
        <v>Chapiteau_bacs de rétention départ_N°20</v>
      </c>
      <c r="J24" s="41">
        <f>ROUND(((E24*F24*G24/1000)-Table1[[#This Row],[volume à déduire si bac dans étagère]]),0)</f>
        <v>238</v>
      </c>
      <c r="K24" s="41" t="str">
        <f>IF((_xlfn.MAXIFS(Table2[Volume du contenant (L)],Table2[nom complet de la rétention],Table1[[#This Row],[conca nom]]))&gt;250,"oui","non")</f>
        <v>non</v>
      </c>
      <c r="L24" s="41">
        <f>SUMIFS(Table2[Volume stockée (L)],Table2[nom complet de la rétention],Table1[[#This Row],[conca nom]])</f>
        <v>0</v>
      </c>
      <c r="M24" s="41">
        <f>_xlfn.MAXIFS(Table2[Volume du contenant (L)],Table2[nom complet de la rétention],Table1[[#This Row],[conca nom]])</f>
        <v>0</v>
      </c>
      <c r="N2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24" s="3" t="str">
        <f>IF(Table1[[#This Row],[volume de rétention minimal (L) selon le stockage actuel]]&lt;=Table1[[#This Row],[volume de rétention (L)]],"OK","NOK")</f>
        <v>OK</v>
      </c>
    </row>
    <row r="25" spans="1:15" ht="30" x14ac:dyDescent="0.25">
      <c r="A25" s="15" t="s">
        <v>127</v>
      </c>
      <c r="B25" s="3" t="s">
        <v>128</v>
      </c>
      <c r="C25" s="3" t="s">
        <v>151</v>
      </c>
      <c r="D25" s="3" t="s">
        <v>132</v>
      </c>
      <c r="E25" s="40">
        <v>110</v>
      </c>
      <c r="F25" s="40">
        <v>60</v>
      </c>
      <c r="G25" s="40">
        <v>36</v>
      </c>
      <c r="H25" s="40"/>
      <c r="I25" s="28" t="str">
        <f t="shared" si="0"/>
        <v>Chapiteau_bacs de rétention départ_N°21</v>
      </c>
      <c r="J25" s="41">
        <f>ROUND(((E25*F25*G25/1000)-Table1[[#This Row],[volume à déduire si bac dans étagère]]),0)</f>
        <v>238</v>
      </c>
      <c r="K25" s="41" t="str">
        <f>IF((_xlfn.MAXIFS(Table2[Volume du contenant (L)],Table2[nom complet de la rétention],Table1[[#This Row],[conca nom]]))&gt;250,"oui","non")</f>
        <v>non</v>
      </c>
      <c r="L25" s="41">
        <f>SUMIFS(Table2[Volume stockée (L)],Table2[nom complet de la rétention],Table1[[#This Row],[conca nom]])</f>
        <v>0</v>
      </c>
      <c r="M25" s="41">
        <f>_xlfn.MAXIFS(Table2[Volume du contenant (L)],Table2[nom complet de la rétention],Table1[[#This Row],[conca nom]])</f>
        <v>0</v>
      </c>
      <c r="N2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25" s="3" t="str">
        <f>IF(Table1[[#This Row],[volume de rétention minimal (L) selon le stockage actuel]]&lt;=Table1[[#This Row],[volume de rétention (L)]],"OK","NOK")</f>
        <v>OK</v>
      </c>
    </row>
    <row r="26" spans="1:15" ht="30" x14ac:dyDescent="0.25">
      <c r="A26" s="15" t="s">
        <v>127</v>
      </c>
      <c r="B26" s="3" t="s">
        <v>128</v>
      </c>
      <c r="C26" s="3" t="s">
        <v>152</v>
      </c>
      <c r="D26" s="3" t="s">
        <v>132</v>
      </c>
      <c r="E26" s="40">
        <v>110</v>
      </c>
      <c r="F26" s="40">
        <v>60</v>
      </c>
      <c r="G26" s="40">
        <v>36</v>
      </c>
      <c r="H26" s="40"/>
      <c r="I26" s="28" t="str">
        <f t="shared" si="0"/>
        <v>Chapiteau_bacs de rétention départ_N°22</v>
      </c>
      <c r="J26" s="41">
        <f>ROUND(((E26*F26*G26/1000)-Table1[[#This Row],[volume à déduire si bac dans étagère]]),0)</f>
        <v>238</v>
      </c>
      <c r="K26" s="41" t="str">
        <f>IF((_xlfn.MAXIFS(Table2[Volume du contenant (L)],Table2[nom complet de la rétention],Table1[[#This Row],[conca nom]]))&gt;250,"oui","non")</f>
        <v>non</v>
      </c>
      <c r="L26" s="41">
        <f>SUMIFS(Table2[Volume stockée (L)],Table2[nom complet de la rétention],Table1[[#This Row],[conca nom]])</f>
        <v>0</v>
      </c>
      <c r="M26" s="41">
        <f>_xlfn.MAXIFS(Table2[Volume du contenant (L)],Table2[nom complet de la rétention],Table1[[#This Row],[conca nom]])</f>
        <v>0</v>
      </c>
      <c r="N2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26" s="3" t="str">
        <f>IF(Table1[[#This Row],[volume de rétention minimal (L) selon le stockage actuel]]&lt;=Table1[[#This Row],[volume de rétention (L)]],"OK","NOK")</f>
        <v>OK</v>
      </c>
    </row>
    <row r="27" spans="1:15" ht="30" x14ac:dyDescent="0.25">
      <c r="A27" s="15" t="s">
        <v>127</v>
      </c>
      <c r="B27" s="3" t="s">
        <v>128</v>
      </c>
      <c r="C27" s="3" t="s">
        <v>153</v>
      </c>
      <c r="D27" s="3" t="s">
        <v>132</v>
      </c>
      <c r="E27" s="40">
        <v>110</v>
      </c>
      <c r="F27" s="40">
        <v>60</v>
      </c>
      <c r="G27" s="40">
        <v>36</v>
      </c>
      <c r="H27" s="40"/>
      <c r="I27" s="28" t="str">
        <f t="shared" si="0"/>
        <v>Chapiteau_bacs de rétention départ_N°23</v>
      </c>
      <c r="J27" s="41">
        <f>ROUND(((E27*F27*G27/1000)-Table1[[#This Row],[volume à déduire si bac dans étagère]]),0)</f>
        <v>238</v>
      </c>
      <c r="K27" s="41" t="str">
        <f>IF((_xlfn.MAXIFS(Table2[Volume du contenant (L)],Table2[nom complet de la rétention],Table1[[#This Row],[conca nom]]))&gt;250,"oui","non")</f>
        <v>non</v>
      </c>
      <c r="L27" s="41">
        <f>SUMIFS(Table2[Volume stockée (L)],Table2[nom complet de la rétention],Table1[[#This Row],[conca nom]])</f>
        <v>0</v>
      </c>
      <c r="M27" s="41">
        <f>_xlfn.MAXIFS(Table2[Volume du contenant (L)],Table2[nom complet de la rétention],Table1[[#This Row],[conca nom]])</f>
        <v>0</v>
      </c>
      <c r="N2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27" s="3" t="str">
        <f>IF(Table1[[#This Row],[volume de rétention minimal (L) selon le stockage actuel]]&lt;=Table1[[#This Row],[volume de rétention (L)]],"OK","NOK")</f>
        <v>OK</v>
      </c>
    </row>
    <row r="28" spans="1:15" ht="30" x14ac:dyDescent="0.25">
      <c r="A28" s="3" t="s">
        <v>127</v>
      </c>
      <c r="B28" s="3" t="s">
        <v>128</v>
      </c>
      <c r="C28" s="3" t="s">
        <v>154</v>
      </c>
      <c r="D28" s="3" t="s">
        <v>132</v>
      </c>
      <c r="E28" s="40">
        <v>110</v>
      </c>
      <c r="F28" s="40">
        <v>60</v>
      </c>
      <c r="G28" s="40">
        <v>36</v>
      </c>
      <c r="H28" s="40"/>
      <c r="I28" s="28" t="str">
        <f t="shared" si="0"/>
        <v>Chapiteau_bacs de rétention départ_N°24</v>
      </c>
      <c r="J28" s="41">
        <f>ROUND(((E28*F28*G28/1000)-Table1[[#This Row],[volume à déduire si bac dans étagère]]),0)</f>
        <v>238</v>
      </c>
      <c r="K28" s="41" t="str">
        <f>IF((_xlfn.MAXIFS(Table2[Volume du contenant (L)],Table2[nom complet de la rétention],Table1[[#This Row],[conca nom]]))&gt;250,"oui","non")</f>
        <v>non</v>
      </c>
      <c r="L28" s="41">
        <f>SUMIFS(Table2[Volume stockée (L)],Table2[nom complet de la rétention],Table1[[#This Row],[conca nom]])</f>
        <v>0</v>
      </c>
      <c r="M28" s="41">
        <f>_xlfn.MAXIFS(Table2[Volume du contenant (L)],Table2[nom complet de la rétention],Table1[[#This Row],[conca nom]])</f>
        <v>0</v>
      </c>
      <c r="N2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28" s="3" t="str">
        <f>IF(Table1[[#This Row],[volume de rétention minimal (L) selon le stockage actuel]]&lt;=Table1[[#This Row],[volume de rétention (L)]],"OK","NOK")</f>
        <v>OK</v>
      </c>
    </row>
    <row r="29" spans="1:15" ht="30" x14ac:dyDescent="0.25">
      <c r="A29" s="3" t="s">
        <v>127</v>
      </c>
      <c r="B29" s="3" t="s">
        <v>128</v>
      </c>
      <c r="C29" s="3" t="s">
        <v>155</v>
      </c>
      <c r="D29" s="3" t="s">
        <v>132</v>
      </c>
      <c r="E29" s="40">
        <v>110</v>
      </c>
      <c r="F29" s="40">
        <v>60</v>
      </c>
      <c r="G29" s="40">
        <v>36</v>
      </c>
      <c r="H29" s="40"/>
      <c r="I29" s="28" t="str">
        <f t="shared" si="0"/>
        <v>Chapiteau_bacs de rétention départ_N°25</v>
      </c>
      <c r="J29" s="41">
        <f>ROUND(((E29*F29*G29/1000)-Table1[[#This Row],[volume à déduire si bac dans étagère]]),0)</f>
        <v>238</v>
      </c>
      <c r="K29" s="41" t="str">
        <f>IF((_xlfn.MAXIFS(Table2[Volume du contenant (L)],Table2[nom complet de la rétention],Table1[[#This Row],[conca nom]]))&gt;250,"oui","non")</f>
        <v>non</v>
      </c>
      <c r="L29" s="41">
        <f>SUMIFS(Table2[Volume stockée (L)],Table2[nom complet de la rétention],Table1[[#This Row],[conca nom]])</f>
        <v>0</v>
      </c>
      <c r="M29" s="41">
        <f>_xlfn.MAXIFS(Table2[Volume du contenant (L)],Table2[nom complet de la rétention],Table1[[#This Row],[conca nom]])</f>
        <v>0</v>
      </c>
      <c r="N2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29" s="3" t="str">
        <f>IF(Table1[[#This Row],[volume de rétention minimal (L) selon le stockage actuel]]&lt;=Table1[[#This Row],[volume de rétention (L)]],"OK","NOK")</f>
        <v>OK</v>
      </c>
    </row>
    <row r="30" spans="1:15" ht="30" x14ac:dyDescent="0.25">
      <c r="A30" s="3" t="s">
        <v>127</v>
      </c>
      <c r="B30" s="3" t="s">
        <v>128</v>
      </c>
      <c r="C30" s="3" t="s">
        <v>156</v>
      </c>
      <c r="D30" s="3" t="s">
        <v>132</v>
      </c>
      <c r="E30" s="40">
        <v>110</v>
      </c>
      <c r="F30" s="40">
        <v>60</v>
      </c>
      <c r="G30" s="40">
        <v>36</v>
      </c>
      <c r="H30" s="40"/>
      <c r="I30" s="28" t="str">
        <f t="shared" si="0"/>
        <v>Chapiteau_bacs de rétention départ_N°26</v>
      </c>
      <c r="J30" s="41">
        <f>ROUND(((E30*F30*G30/1000)-Table1[[#This Row],[volume à déduire si bac dans étagère]]),0)</f>
        <v>238</v>
      </c>
      <c r="K30" s="41" t="str">
        <f>IF((_xlfn.MAXIFS(Table2[Volume du contenant (L)],Table2[nom complet de la rétention],Table1[[#This Row],[conca nom]]))&gt;250,"oui","non")</f>
        <v>non</v>
      </c>
      <c r="L30" s="41">
        <f>SUMIFS(Table2[Volume stockée (L)],Table2[nom complet de la rétention],Table1[[#This Row],[conca nom]])</f>
        <v>0</v>
      </c>
      <c r="M30" s="41">
        <f>_xlfn.MAXIFS(Table2[Volume du contenant (L)],Table2[nom complet de la rétention],Table1[[#This Row],[conca nom]])</f>
        <v>0</v>
      </c>
      <c r="N3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30" s="3" t="str">
        <f>IF(Table1[[#This Row],[volume de rétention minimal (L) selon le stockage actuel]]&lt;=Table1[[#This Row],[volume de rétention (L)]],"OK","NOK")</f>
        <v>OK</v>
      </c>
    </row>
    <row r="31" spans="1:15" ht="30" x14ac:dyDescent="0.25">
      <c r="A31" s="3" t="s">
        <v>127</v>
      </c>
      <c r="B31" s="3" t="s">
        <v>128</v>
      </c>
      <c r="C31" s="3" t="s">
        <v>157</v>
      </c>
      <c r="D31" s="3" t="s">
        <v>132</v>
      </c>
      <c r="E31" s="40">
        <v>110</v>
      </c>
      <c r="F31" s="40">
        <v>60</v>
      </c>
      <c r="G31" s="40">
        <v>36</v>
      </c>
      <c r="H31" s="40"/>
      <c r="I31" s="28" t="str">
        <f t="shared" si="0"/>
        <v>Chapiteau_bacs de rétention départ_N°27</v>
      </c>
      <c r="J31" s="41">
        <f>ROUND(((E31*F31*G31/1000)-Table1[[#This Row],[volume à déduire si bac dans étagère]]),0)</f>
        <v>238</v>
      </c>
      <c r="K31" s="41" t="str">
        <f>IF((_xlfn.MAXIFS(Table2[Volume du contenant (L)],Table2[nom complet de la rétention],Table1[[#This Row],[conca nom]]))&gt;250,"oui","non")</f>
        <v>non</v>
      </c>
      <c r="L31" s="41">
        <f>SUMIFS(Table2[Volume stockée (L)],Table2[nom complet de la rétention],Table1[[#This Row],[conca nom]])</f>
        <v>40</v>
      </c>
      <c r="M31" s="41">
        <f>_xlfn.MAXIFS(Table2[Volume du contenant (L)],Table2[nom complet de la rétention],Table1[[#This Row],[conca nom]])</f>
        <v>5</v>
      </c>
      <c r="N3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40</v>
      </c>
      <c r="O31" s="3" t="str">
        <f>IF(Table1[[#This Row],[volume de rétention minimal (L) selon le stockage actuel]]&lt;=Table1[[#This Row],[volume de rétention (L)]],"OK","NOK")</f>
        <v>OK</v>
      </c>
    </row>
    <row r="32" spans="1:15" ht="30" x14ac:dyDescent="0.25">
      <c r="A32" s="3" t="s">
        <v>127</v>
      </c>
      <c r="B32" s="3" t="s">
        <v>128</v>
      </c>
      <c r="C32" s="3" t="s">
        <v>158</v>
      </c>
      <c r="D32" s="3" t="s">
        <v>132</v>
      </c>
      <c r="E32" s="40">
        <v>110</v>
      </c>
      <c r="F32" s="40">
        <v>60</v>
      </c>
      <c r="G32" s="40">
        <v>36</v>
      </c>
      <c r="H32" s="40"/>
      <c r="I32" s="28" t="str">
        <f t="shared" si="0"/>
        <v>Chapiteau_bacs de rétention départ_N°28</v>
      </c>
      <c r="J32" s="41">
        <f>ROUND(((E32*F32*G32/1000)-Table1[[#This Row],[volume à déduire si bac dans étagère]]),0)</f>
        <v>238</v>
      </c>
      <c r="K32" s="41" t="str">
        <f>IF((_xlfn.MAXIFS(Table2[Volume du contenant (L)],Table2[nom complet de la rétention],Table1[[#This Row],[conca nom]]))&gt;250,"oui","non")</f>
        <v>non</v>
      </c>
      <c r="L32" s="41">
        <f>SUMIFS(Table2[Volume stockée (L)],Table2[nom complet de la rétention],Table1[[#This Row],[conca nom]])</f>
        <v>208</v>
      </c>
      <c r="M32" s="41">
        <f>_xlfn.MAXIFS(Table2[Volume du contenant (L)],Table2[nom complet de la rétention],Table1[[#This Row],[conca nom]])</f>
        <v>208</v>
      </c>
      <c r="N3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32" s="3" t="str">
        <f>IF(Table1[[#This Row],[volume de rétention minimal (L) selon le stockage actuel]]&lt;=Table1[[#This Row],[volume de rétention (L)]],"OK","NOK")</f>
        <v>OK</v>
      </c>
    </row>
    <row r="33" spans="1:15" ht="30" x14ac:dyDescent="0.25">
      <c r="A33" s="3" t="s">
        <v>127</v>
      </c>
      <c r="B33" s="3" t="s">
        <v>128</v>
      </c>
      <c r="C33" s="3" t="s">
        <v>159</v>
      </c>
      <c r="D33" s="3" t="s">
        <v>160</v>
      </c>
      <c r="E33" s="40">
        <v>80</v>
      </c>
      <c r="F33" s="40">
        <v>80</v>
      </c>
      <c r="G33" s="40">
        <v>35</v>
      </c>
      <c r="H33" s="40"/>
      <c r="I33" s="28" t="str">
        <f t="shared" si="0"/>
        <v>Chapiteau_bacs de rétention départ_N°29</v>
      </c>
      <c r="J33" s="41">
        <f>ROUND(((E33*F33*G33/1000)-Table1[[#This Row],[volume à déduire si bac dans étagère]]),0)</f>
        <v>224</v>
      </c>
      <c r="K33" s="41" t="str">
        <f>IF((_xlfn.MAXIFS(Table2[Volume du contenant (L)],Table2[nom complet de la rétention],Table1[[#This Row],[conca nom]]))&gt;250,"oui","non")</f>
        <v>non</v>
      </c>
      <c r="L33" s="41">
        <f>SUMIFS(Table2[Volume stockée (L)],Table2[nom complet de la rétention],Table1[[#This Row],[conca nom]])</f>
        <v>0</v>
      </c>
      <c r="M33" s="41">
        <f>_xlfn.MAXIFS(Table2[Volume du contenant (L)],Table2[nom complet de la rétention],Table1[[#This Row],[conca nom]])</f>
        <v>0</v>
      </c>
      <c r="N3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33" s="3" t="str">
        <f>IF(Table1[[#This Row],[volume de rétention minimal (L) selon le stockage actuel]]&lt;=Table1[[#This Row],[volume de rétention (L)]],"OK","NOK")</f>
        <v>OK</v>
      </c>
    </row>
    <row r="34" spans="1:15" ht="30" x14ac:dyDescent="0.25">
      <c r="A34" s="3" t="s">
        <v>127</v>
      </c>
      <c r="B34" s="3" t="s">
        <v>128</v>
      </c>
      <c r="C34" s="3" t="s">
        <v>161</v>
      </c>
      <c r="D34" s="3" t="s">
        <v>160</v>
      </c>
      <c r="E34" s="40">
        <v>80</v>
      </c>
      <c r="F34" s="40">
        <v>80</v>
      </c>
      <c r="G34" s="40">
        <v>35</v>
      </c>
      <c r="H34" s="40"/>
      <c r="I34" s="28" t="str">
        <f t="shared" si="0"/>
        <v>Chapiteau_bacs de rétention départ_N°30</v>
      </c>
      <c r="J34" s="41">
        <f>ROUND(((E34*F34*G34/1000)-Table1[[#This Row],[volume à déduire si bac dans étagère]]),0)</f>
        <v>224</v>
      </c>
      <c r="K34" s="41" t="str">
        <f>IF((_xlfn.MAXIFS(Table2[Volume du contenant (L)],Table2[nom complet de la rétention],Table1[[#This Row],[conca nom]]))&gt;250,"oui","non")</f>
        <v>non</v>
      </c>
      <c r="L34" s="41">
        <f>SUMIFS(Table2[Volume stockée (L)],Table2[nom complet de la rétention],Table1[[#This Row],[conca nom]])</f>
        <v>0</v>
      </c>
      <c r="M34" s="41">
        <f>_xlfn.MAXIFS(Table2[Volume du contenant (L)],Table2[nom complet de la rétention],Table1[[#This Row],[conca nom]])</f>
        <v>0</v>
      </c>
      <c r="N3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34" s="3" t="str">
        <f>IF(Table1[[#This Row],[volume de rétention minimal (L) selon le stockage actuel]]&lt;=Table1[[#This Row],[volume de rétention (L)]],"OK","NOK")</f>
        <v>OK</v>
      </c>
    </row>
    <row r="35" spans="1:15" ht="30" x14ac:dyDescent="0.25">
      <c r="A35" s="3" t="s">
        <v>127</v>
      </c>
      <c r="B35" s="3" t="s">
        <v>128</v>
      </c>
      <c r="C35" s="3" t="s">
        <v>162</v>
      </c>
      <c r="D35" s="3" t="s">
        <v>163</v>
      </c>
      <c r="E35" s="40">
        <v>80</v>
      </c>
      <c r="F35" s="40">
        <v>80</v>
      </c>
      <c r="G35" s="40">
        <v>37</v>
      </c>
      <c r="H35" s="40"/>
      <c r="I35" s="28" t="str">
        <f t="shared" si="0"/>
        <v>Chapiteau_bacs de rétention départ_N°31</v>
      </c>
      <c r="J35" s="41">
        <f>ROUND(((E35*F35*G35/1000)-Table1[[#This Row],[volume à déduire si bac dans étagère]]),0)</f>
        <v>237</v>
      </c>
      <c r="K35" s="41" t="str">
        <f>IF((_xlfn.MAXIFS(Table2[Volume du contenant (L)],Table2[nom complet de la rétention],Table1[[#This Row],[conca nom]]))&gt;250,"oui","non")</f>
        <v>non</v>
      </c>
      <c r="L35" s="41">
        <f>SUMIFS(Table2[Volume stockée (L)],Table2[nom complet de la rétention],Table1[[#This Row],[conca nom]])</f>
        <v>0</v>
      </c>
      <c r="M35" s="41">
        <f>_xlfn.MAXIFS(Table2[Volume du contenant (L)],Table2[nom complet de la rétention],Table1[[#This Row],[conca nom]])</f>
        <v>0</v>
      </c>
      <c r="N3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35" s="3" t="str">
        <f>IF(Table1[[#This Row],[volume de rétention minimal (L) selon le stockage actuel]]&lt;=Table1[[#This Row],[volume de rétention (L)]],"OK","NOK")</f>
        <v>OK</v>
      </c>
    </row>
    <row r="36" spans="1:15" ht="30" x14ac:dyDescent="0.25">
      <c r="A36" s="3" t="s">
        <v>127</v>
      </c>
      <c r="B36" s="3" t="s">
        <v>128</v>
      </c>
      <c r="C36" s="3" t="s">
        <v>164</v>
      </c>
      <c r="D36" s="3" t="s">
        <v>165</v>
      </c>
      <c r="E36" s="40">
        <v>120</v>
      </c>
      <c r="F36" s="40">
        <v>82</v>
      </c>
      <c r="G36" s="40">
        <v>14</v>
      </c>
      <c r="H36" s="40"/>
      <c r="I36" s="28" t="str">
        <f t="shared" si="0"/>
        <v>Chapiteau_bacs de rétention départ_N°32</v>
      </c>
      <c r="J36" s="41">
        <f>ROUND(((E36*F36*G36/1000)-Table1[[#This Row],[volume à déduire si bac dans étagère]]),0)</f>
        <v>138</v>
      </c>
      <c r="K36" s="41" t="str">
        <f>IF((_xlfn.MAXIFS(Table2[Volume du contenant (L)],Table2[nom complet de la rétention],Table1[[#This Row],[conca nom]]))&gt;250,"oui","non")</f>
        <v>non</v>
      </c>
      <c r="L36" s="41">
        <f>SUMIFS(Table2[Volume stockée (L)],Table2[nom complet de la rétention],Table1[[#This Row],[conca nom]])</f>
        <v>0</v>
      </c>
      <c r="M36" s="41">
        <f>_xlfn.MAXIFS(Table2[Volume du contenant (L)],Table2[nom complet de la rétention],Table1[[#This Row],[conca nom]])</f>
        <v>0</v>
      </c>
      <c r="N3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36" s="3" t="str">
        <f>IF(Table1[[#This Row],[volume de rétention minimal (L) selon le stockage actuel]]&lt;=Table1[[#This Row],[volume de rétention (L)]],"OK","NOK")</f>
        <v>OK</v>
      </c>
    </row>
    <row r="37" spans="1:15" ht="30" x14ac:dyDescent="0.25">
      <c r="A37" s="3" t="s">
        <v>127</v>
      </c>
      <c r="B37" s="3" t="s">
        <v>128</v>
      </c>
      <c r="C37" s="3" t="s">
        <v>166</v>
      </c>
      <c r="D37" s="3" t="s">
        <v>165</v>
      </c>
      <c r="E37" s="40">
        <v>161</v>
      </c>
      <c r="F37" s="40">
        <v>120</v>
      </c>
      <c r="G37" s="40">
        <v>14</v>
      </c>
      <c r="H37" s="40"/>
      <c r="I37" s="28" t="str">
        <f t="shared" ref="I37:I68" si="1">A37&amp;"_"&amp;B37&amp;"_"&amp;C37</f>
        <v>Chapiteau_bacs de rétention départ_N°33</v>
      </c>
      <c r="J37" s="41">
        <f>ROUND(((E37*F37*G37/1000)-Table1[[#This Row],[volume à déduire si bac dans étagère]]),0)</f>
        <v>270</v>
      </c>
      <c r="K37" s="41" t="str">
        <f>IF((_xlfn.MAXIFS(Table2[Volume du contenant (L)],Table2[nom complet de la rétention],Table1[[#This Row],[conca nom]]))&gt;250,"oui","non")</f>
        <v>non</v>
      </c>
      <c r="L37" s="41">
        <f>SUMIFS(Table2[Volume stockée (L)],Table2[nom complet de la rétention],Table1[[#This Row],[conca nom]])</f>
        <v>0</v>
      </c>
      <c r="M37" s="41">
        <f>_xlfn.MAXIFS(Table2[Volume du contenant (L)],Table2[nom complet de la rétention],Table1[[#This Row],[conca nom]])</f>
        <v>0</v>
      </c>
      <c r="N3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37" s="3" t="str">
        <f>IF(Table1[[#This Row],[volume de rétention minimal (L) selon le stockage actuel]]&lt;=Table1[[#This Row],[volume de rétention (L)]],"OK","NOK")</f>
        <v>OK</v>
      </c>
    </row>
    <row r="38" spans="1:15" ht="30" x14ac:dyDescent="0.25">
      <c r="A38" s="3" t="s">
        <v>127</v>
      </c>
      <c r="B38" s="3" t="s">
        <v>128</v>
      </c>
      <c r="C38" s="3" t="s">
        <v>167</v>
      </c>
      <c r="D38" s="3" t="s">
        <v>165</v>
      </c>
      <c r="E38" s="40">
        <v>161</v>
      </c>
      <c r="F38" s="40">
        <v>120</v>
      </c>
      <c r="G38" s="40">
        <v>14</v>
      </c>
      <c r="H38" s="40"/>
      <c r="I38" s="28" t="str">
        <f t="shared" si="1"/>
        <v>Chapiteau_bacs de rétention départ_N°34</v>
      </c>
      <c r="J38" s="41">
        <f>ROUND(((E38*F38*G38/1000)-Table1[[#This Row],[volume à déduire si bac dans étagère]]),0)</f>
        <v>270</v>
      </c>
      <c r="K38" s="41" t="str">
        <f>IF((_xlfn.MAXIFS(Table2[Volume du contenant (L)],Table2[nom complet de la rétention],Table1[[#This Row],[conca nom]]))&gt;250,"oui","non")</f>
        <v>non</v>
      </c>
      <c r="L38" s="41">
        <f>SUMIFS(Table2[Volume stockée (L)],Table2[nom complet de la rétention],Table1[[#This Row],[conca nom]])</f>
        <v>0</v>
      </c>
      <c r="M38" s="41">
        <f>_xlfn.MAXIFS(Table2[Volume du contenant (L)],Table2[nom complet de la rétention],Table1[[#This Row],[conca nom]])</f>
        <v>0</v>
      </c>
      <c r="N3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38" s="3" t="str">
        <f>IF(Table1[[#This Row],[volume de rétention minimal (L) selon le stockage actuel]]&lt;=Table1[[#This Row],[volume de rétention (L)]],"OK","NOK")</f>
        <v>OK</v>
      </c>
    </row>
    <row r="39" spans="1:15" ht="30" x14ac:dyDescent="0.25">
      <c r="A39" s="3" t="s">
        <v>127</v>
      </c>
      <c r="B39" s="3" t="s">
        <v>128</v>
      </c>
      <c r="C39" s="3" t="s">
        <v>168</v>
      </c>
      <c r="D39" s="3" t="s">
        <v>169</v>
      </c>
      <c r="E39" s="40">
        <v>156</v>
      </c>
      <c r="F39" s="40">
        <v>76</v>
      </c>
      <c r="G39" s="40">
        <v>14</v>
      </c>
      <c r="H39" s="40"/>
      <c r="I39" s="28" t="str">
        <f t="shared" si="1"/>
        <v>Chapiteau_bacs de rétention départ_N°35</v>
      </c>
      <c r="J39" s="41">
        <f>ROUND(((E39*F39*G39/1000)-Table1[[#This Row],[volume à déduire si bac dans étagère]]),0)</f>
        <v>166</v>
      </c>
      <c r="K39" s="41" t="str">
        <f>IF((_xlfn.MAXIFS(Table2[Volume du contenant (L)],Table2[nom complet de la rétention],Table1[[#This Row],[conca nom]]))&gt;250,"oui","non")</f>
        <v>non</v>
      </c>
      <c r="L39" s="41">
        <f>SUMIFS(Table2[Volume stockée (L)],Table2[nom complet de la rétention],Table1[[#This Row],[conca nom]])</f>
        <v>0</v>
      </c>
      <c r="M39" s="41">
        <f>_xlfn.MAXIFS(Table2[Volume du contenant (L)],Table2[nom complet de la rétention],Table1[[#This Row],[conca nom]])</f>
        <v>0</v>
      </c>
      <c r="N3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39" s="3" t="str">
        <f>IF(Table1[[#This Row],[volume de rétention minimal (L) selon le stockage actuel]]&lt;=Table1[[#This Row],[volume de rétention (L)]],"OK","NOK")</f>
        <v>OK</v>
      </c>
    </row>
    <row r="40" spans="1:15" x14ac:dyDescent="0.25">
      <c r="A40" s="3" t="s">
        <v>41</v>
      </c>
      <c r="B40" s="3" t="s">
        <v>42</v>
      </c>
      <c r="C40" s="3" t="s">
        <v>43</v>
      </c>
      <c r="D40" s="3"/>
      <c r="E40" s="40">
        <v>92</v>
      </c>
      <c r="F40" s="40">
        <v>39</v>
      </c>
      <c r="G40" s="40">
        <v>3.2</v>
      </c>
      <c r="H40" s="40"/>
      <c r="I40" s="3" t="str">
        <f t="shared" si="1"/>
        <v>DIAG_armoire 1_1er étage</v>
      </c>
      <c r="J40" s="41">
        <f>ROUND(((E40*F40*G40/1000)-Table1[[#This Row],[volume à déduire si bac dans étagère]]),0)</f>
        <v>11</v>
      </c>
      <c r="K40" s="41" t="str">
        <f>IF((_xlfn.MAXIFS(Table2[Volume du contenant (L)],Table2[nom complet de la rétention],Table1[[#This Row],[conca nom]]))&gt;250,"oui","non")</f>
        <v>non</v>
      </c>
      <c r="L40" s="41">
        <f>SUMIFS(Table2[Volume stockée (L)],Table2[nom complet de la rétention],Table1[[#This Row],[conca nom]])</f>
        <v>10.799999999999999</v>
      </c>
      <c r="M40" s="41">
        <f>_xlfn.MAXIFS(Table2[Volume du contenant (L)],Table2[nom complet de la rétention],Table1[[#This Row],[conca nom]])</f>
        <v>0.6</v>
      </c>
      <c r="N4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10.799999999999999</v>
      </c>
      <c r="O40" s="3" t="str">
        <f>IF(Table1[[#This Row],[volume de rétention minimal (L) selon le stockage actuel]]&lt;=Table1[[#This Row],[volume de rétention (L)]],"OK","NOK")</f>
        <v>OK</v>
      </c>
    </row>
    <row r="41" spans="1:15" x14ac:dyDescent="0.25">
      <c r="A41" s="3" t="s">
        <v>41</v>
      </c>
      <c r="B41" s="3" t="s">
        <v>42</v>
      </c>
      <c r="C41" s="3" t="s">
        <v>44</v>
      </c>
      <c r="D41" s="3"/>
      <c r="E41" s="40">
        <v>92</v>
      </c>
      <c r="F41" s="40">
        <v>39</v>
      </c>
      <c r="G41" s="40">
        <v>3.2</v>
      </c>
      <c r="H41" s="40"/>
      <c r="I41" s="3" t="str">
        <f t="shared" si="1"/>
        <v>DIAG_armoire 1_2e étage</v>
      </c>
      <c r="J41" s="41">
        <f>ROUND(((E41*F41*G41/1000)-Table1[[#This Row],[volume à déduire si bac dans étagère]]),0)</f>
        <v>11</v>
      </c>
      <c r="K41" s="41" t="str">
        <f>IF((_xlfn.MAXIFS(Table2[Volume du contenant (L)],Table2[nom complet de la rétention],Table1[[#This Row],[conca nom]]))&gt;250,"oui","non")</f>
        <v>non</v>
      </c>
      <c r="L41" s="41">
        <f>SUMIFS(Table2[Volume stockée (L)],Table2[nom complet de la rétention],Table1[[#This Row],[conca nom]])</f>
        <v>10.873000000000001</v>
      </c>
      <c r="M41" s="41">
        <f>_xlfn.MAXIFS(Table2[Volume du contenant (L)],Table2[nom complet de la rétention],Table1[[#This Row],[conca nom]])</f>
        <v>0.5</v>
      </c>
      <c r="N4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10.873000000000001</v>
      </c>
      <c r="O41" s="3" t="str">
        <f>IF(Table1[[#This Row],[volume de rétention minimal (L) selon le stockage actuel]]&lt;=Table1[[#This Row],[volume de rétention (L)]],"OK","NOK")</f>
        <v>OK</v>
      </c>
    </row>
    <row r="42" spans="1:15" x14ac:dyDescent="0.25">
      <c r="A42" s="3" t="s">
        <v>41</v>
      </c>
      <c r="B42" s="3" t="s">
        <v>42</v>
      </c>
      <c r="C42" s="3" t="s">
        <v>45</v>
      </c>
      <c r="D42" s="3"/>
      <c r="E42" s="40">
        <v>92</v>
      </c>
      <c r="F42" s="40">
        <v>39</v>
      </c>
      <c r="G42" s="40">
        <v>3.2</v>
      </c>
      <c r="H42" s="40"/>
      <c r="I42" s="3" t="str">
        <f t="shared" si="1"/>
        <v>DIAG_armoire 1_3e étage</v>
      </c>
      <c r="J42" s="41">
        <f>ROUND(((E42*F42*G42/1000)-Table1[[#This Row],[volume à déduire si bac dans étagère]]),0)</f>
        <v>11</v>
      </c>
      <c r="K42" s="41" t="str">
        <f>IF((_xlfn.MAXIFS(Table2[Volume du contenant (L)],Table2[nom complet de la rétention],Table1[[#This Row],[conca nom]]))&gt;250,"oui","non")</f>
        <v>non</v>
      </c>
      <c r="L42" s="41">
        <f>SUMIFS(Table2[Volume stockée (L)],Table2[nom complet de la rétention],Table1[[#This Row],[conca nom]])</f>
        <v>10.8</v>
      </c>
      <c r="M42" s="41">
        <f>_xlfn.MAXIFS(Table2[Volume du contenant (L)],Table2[nom complet de la rétention],Table1[[#This Row],[conca nom]])</f>
        <v>5</v>
      </c>
      <c r="N4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10.8</v>
      </c>
      <c r="O42" s="3" t="str">
        <f>IF(Table1[[#This Row],[volume de rétention minimal (L) selon le stockage actuel]]&lt;=Table1[[#This Row],[volume de rétention (L)]],"OK","NOK")</f>
        <v>OK</v>
      </c>
    </row>
    <row r="43" spans="1:15" x14ac:dyDescent="0.25">
      <c r="A43" s="3" t="s">
        <v>41</v>
      </c>
      <c r="B43" s="3" t="s">
        <v>42</v>
      </c>
      <c r="C43" s="3" t="s">
        <v>46</v>
      </c>
      <c r="D43" s="3"/>
      <c r="E43" s="40">
        <v>92</v>
      </c>
      <c r="F43" s="40">
        <v>39</v>
      </c>
      <c r="G43" s="40">
        <v>4.4000000000000004</v>
      </c>
      <c r="H43" s="40"/>
      <c r="I43" s="3" t="str">
        <f t="shared" si="1"/>
        <v>DIAG_armoire 1_4e étage</v>
      </c>
      <c r="J43" s="41">
        <f>ROUND(((E43*F43*G43/1000)-Table1[[#This Row],[volume à déduire si bac dans étagère]]),0)</f>
        <v>16</v>
      </c>
      <c r="K43" s="41" t="str">
        <f>IF((_xlfn.MAXIFS(Table2[Volume du contenant (L)],Table2[nom complet de la rétention],Table1[[#This Row],[conca nom]]))&gt;250,"oui","non")</f>
        <v>non</v>
      </c>
      <c r="L43" s="41">
        <f>SUMIFS(Table2[Volume stockée (L)],Table2[nom complet de la rétention],Table1[[#This Row],[conca nom]])</f>
        <v>15.64</v>
      </c>
      <c r="M43" s="41">
        <f>_xlfn.MAXIFS(Table2[Volume du contenant (L)],Table2[nom complet de la rétention],Table1[[#This Row],[conca nom]])</f>
        <v>5</v>
      </c>
      <c r="N4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15.64</v>
      </c>
      <c r="O43" s="3" t="str">
        <f>IF(Table1[[#This Row],[volume de rétention minimal (L) selon le stockage actuel]]&lt;=Table1[[#This Row],[volume de rétention (L)]],"OK","NOK")</f>
        <v>OK</v>
      </c>
    </row>
    <row r="44" spans="1:15" ht="30" x14ac:dyDescent="0.25">
      <c r="A44" s="3" t="s">
        <v>41</v>
      </c>
      <c r="B44" s="3" t="s">
        <v>42</v>
      </c>
      <c r="C44" s="3" t="s">
        <v>47</v>
      </c>
      <c r="D44" s="3" t="s">
        <v>48</v>
      </c>
      <c r="E44" s="40">
        <v>92</v>
      </c>
      <c r="F44" s="40">
        <v>39</v>
      </c>
      <c r="G44" s="40">
        <v>0</v>
      </c>
      <c r="H44" s="40"/>
      <c r="I44" s="3" t="str">
        <f t="shared" si="1"/>
        <v>DIAG_armoire 1_5e étage (dernier)</v>
      </c>
      <c r="J44" s="41">
        <f>ROUND(((E44*F44*G44/1000)-Table1[[#This Row],[volume à déduire si bac dans étagère]]),0)</f>
        <v>0</v>
      </c>
      <c r="K44" s="41" t="str">
        <f>IF((_xlfn.MAXIFS(Table2[Volume du contenant (L)],Table2[nom complet de la rétention],Table1[[#This Row],[conca nom]]))&gt;250,"oui","non")</f>
        <v>non</v>
      </c>
      <c r="L44" s="41">
        <f>SUMIFS(Table2[Volume stockée (L)],Table2[nom complet de la rétention],Table1[[#This Row],[conca nom]])</f>
        <v>0</v>
      </c>
      <c r="M44" s="41">
        <f>_xlfn.MAXIFS(Table2[Volume du contenant (L)],Table2[nom complet de la rétention],Table1[[#This Row],[conca nom]])</f>
        <v>0</v>
      </c>
      <c r="N4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44" s="3" t="str">
        <f>IF(Table1[[#This Row],[volume de rétention minimal (L) selon le stockage actuel]]&lt;=Table1[[#This Row],[volume de rétention (L)]],"OK","NOK")</f>
        <v>OK</v>
      </c>
    </row>
    <row r="45" spans="1:15" x14ac:dyDescent="0.25">
      <c r="A45" s="3" t="s">
        <v>41</v>
      </c>
      <c r="B45" s="3" t="s">
        <v>49</v>
      </c>
      <c r="C45" s="3" t="s">
        <v>43</v>
      </c>
      <c r="D45" s="3"/>
      <c r="E45" s="40">
        <v>108</v>
      </c>
      <c r="F45" s="40">
        <v>50</v>
      </c>
      <c r="G45" s="40">
        <v>3.4</v>
      </c>
      <c r="H45" s="40"/>
      <c r="I45" s="3" t="str">
        <f t="shared" si="1"/>
        <v>DIAG_armoire 2_1er étage</v>
      </c>
      <c r="J45" s="41">
        <f>ROUND(((E45*F45*G45/1000)-Table1[[#This Row],[volume à déduire si bac dans étagère]]),0)</f>
        <v>18</v>
      </c>
      <c r="K45" s="41" t="str">
        <f>IF((_xlfn.MAXIFS(Table2[Volume du contenant (L)],Table2[nom complet de la rétention],Table1[[#This Row],[conca nom]]))&gt;250,"oui","non")</f>
        <v>non</v>
      </c>
      <c r="L45" s="41">
        <f>SUMIFS(Table2[Volume stockée (L)],Table2[nom complet de la rétention],Table1[[#This Row],[conca nom]])</f>
        <v>8.85</v>
      </c>
      <c r="M45" s="41">
        <f>_xlfn.MAXIFS(Table2[Volume du contenant (L)],Table2[nom complet de la rétention],Table1[[#This Row],[conca nom]])</f>
        <v>5</v>
      </c>
      <c r="N4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8.85</v>
      </c>
      <c r="O45" s="3" t="str">
        <f>IF(Table1[[#This Row],[volume de rétention minimal (L) selon le stockage actuel]]&lt;=Table1[[#This Row],[volume de rétention (L)]],"OK","NOK")</f>
        <v>OK</v>
      </c>
    </row>
    <row r="46" spans="1:15" x14ac:dyDescent="0.25">
      <c r="A46" s="3" t="s">
        <v>41</v>
      </c>
      <c r="B46" s="3" t="s">
        <v>49</v>
      </c>
      <c r="C46" s="3" t="s">
        <v>44</v>
      </c>
      <c r="D46" s="3"/>
      <c r="E46" s="40">
        <v>108</v>
      </c>
      <c r="F46" s="40">
        <v>50</v>
      </c>
      <c r="G46" s="40">
        <v>3.8</v>
      </c>
      <c r="H46" s="40"/>
      <c r="I46" s="3" t="str">
        <f t="shared" si="1"/>
        <v>DIAG_armoire 2_2e étage</v>
      </c>
      <c r="J46" s="41">
        <f>ROUND(((E46*F46*G46/1000)-Table1[[#This Row],[volume à déduire si bac dans étagère]]),0)</f>
        <v>21</v>
      </c>
      <c r="K46" s="41" t="str">
        <f>IF((_xlfn.MAXIFS(Table2[Volume du contenant (L)],Table2[nom complet de la rétention],Table1[[#This Row],[conca nom]]))&gt;250,"oui","non")</f>
        <v>non</v>
      </c>
      <c r="L46" s="41">
        <f>SUMIFS(Table2[Volume stockée (L)],Table2[nom complet de la rétention],Table1[[#This Row],[conca nom]])</f>
        <v>19.64</v>
      </c>
      <c r="M46" s="41">
        <f>_xlfn.MAXIFS(Table2[Volume du contenant (L)],Table2[nom complet de la rétention],Table1[[#This Row],[conca nom]])</f>
        <v>5</v>
      </c>
      <c r="N4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19.64</v>
      </c>
      <c r="O46" s="3" t="str">
        <f>IF(Table1[[#This Row],[volume de rétention minimal (L) selon le stockage actuel]]&lt;=Table1[[#This Row],[volume de rétention (L)]],"OK","NOK")</f>
        <v>OK</v>
      </c>
    </row>
    <row r="47" spans="1:15" x14ac:dyDescent="0.25">
      <c r="A47" s="3" t="s">
        <v>41</v>
      </c>
      <c r="B47" s="3" t="s">
        <v>49</v>
      </c>
      <c r="C47" s="3" t="s">
        <v>45</v>
      </c>
      <c r="D47" s="3"/>
      <c r="E47" s="40">
        <v>108</v>
      </c>
      <c r="F47" s="40">
        <v>50</v>
      </c>
      <c r="G47" s="40">
        <v>4.4000000000000004</v>
      </c>
      <c r="H47" s="40"/>
      <c r="I47" s="3" t="str">
        <f t="shared" si="1"/>
        <v>DIAG_armoire 2_3e étage</v>
      </c>
      <c r="J47" s="41">
        <f>ROUND(((E47*F47*G47/1000)-Table1[[#This Row],[volume à déduire si bac dans étagère]]),0)</f>
        <v>24</v>
      </c>
      <c r="K47" s="41" t="str">
        <f>IF((_xlfn.MAXIFS(Table2[Volume du contenant (L)],Table2[nom complet de la rétention],Table1[[#This Row],[conca nom]]))&gt;250,"oui","non")</f>
        <v>non</v>
      </c>
      <c r="L47" s="41">
        <f>SUMIFS(Table2[Volume stockée (L)],Table2[nom complet de la rétention],Table1[[#This Row],[conca nom]])</f>
        <v>22.8</v>
      </c>
      <c r="M47" s="41">
        <f>_xlfn.MAXIFS(Table2[Volume du contenant (L)],Table2[nom complet de la rétention],Table1[[#This Row],[conca nom]])</f>
        <v>5</v>
      </c>
      <c r="N4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22.8</v>
      </c>
      <c r="O47" s="3" t="str">
        <f>IF(Table1[[#This Row],[volume de rétention minimal (L) selon le stockage actuel]]&lt;=Table1[[#This Row],[volume de rétention (L)]],"OK","NOK")</f>
        <v>OK</v>
      </c>
    </row>
    <row r="48" spans="1:15" x14ac:dyDescent="0.25">
      <c r="A48" s="3" t="s">
        <v>41</v>
      </c>
      <c r="B48" s="3" t="s">
        <v>49</v>
      </c>
      <c r="C48" s="3" t="s">
        <v>46</v>
      </c>
      <c r="D48" s="3"/>
      <c r="E48" s="40">
        <v>108</v>
      </c>
      <c r="F48" s="40">
        <v>50</v>
      </c>
      <c r="G48" s="40">
        <v>3.4</v>
      </c>
      <c r="H48" s="40"/>
      <c r="I48" s="3" t="str">
        <f t="shared" si="1"/>
        <v>DIAG_armoire 2_4e étage</v>
      </c>
      <c r="J48" s="41">
        <f>ROUND(((E48*F48*G48/1000)-Table1[[#This Row],[volume à déduire si bac dans étagère]]),0)</f>
        <v>18</v>
      </c>
      <c r="K48" s="41" t="str">
        <f>IF((_xlfn.MAXIFS(Table2[Volume du contenant (L)],Table2[nom complet de la rétention],Table1[[#This Row],[conca nom]]))&gt;250,"oui","non")</f>
        <v>non</v>
      </c>
      <c r="L48" s="41">
        <f>SUMIFS(Table2[Volume stockée (L)],Table2[nom complet de la rétention],Table1[[#This Row],[conca nom]])</f>
        <v>17</v>
      </c>
      <c r="M48" s="41">
        <f>_xlfn.MAXIFS(Table2[Volume du contenant (L)],Table2[nom complet de la rétention],Table1[[#This Row],[conca nom]])</f>
        <v>5</v>
      </c>
      <c r="N4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17</v>
      </c>
      <c r="O48" s="3" t="str">
        <f>IF(Table1[[#This Row],[volume de rétention minimal (L) selon le stockage actuel]]&lt;=Table1[[#This Row],[volume de rétention (L)]],"OK","NOK")</f>
        <v>OK</v>
      </c>
    </row>
    <row r="49" spans="1:15" x14ac:dyDescent="0.25">
      <c r="A49" s="3" t="s">
        <v>41</v>
      </c>
      <c r="B49" s="3" t="s">
        <v>50</v>
      </c>
      <c r="C49" s="3" t="s">
        <v>43</v>
      </c>
      <c r="D49" s="3"/>
      <c r="E49" s="40">
        <v>110</v>
      </c>
      <c r="F49" s="40">
        <v>50</v>
      </c>
      <c r="G49" s="40">
        <v>3.6</v>
      </c>
      <c r="H49" s="40"/>
      <c r="I49" s="3" t="str">
        <f t="shared" si="1"/>
        <v>DIAG_armoire 3_1er étage</v>
      </c>
      <c r="J49" s="41">
        <f>ROUND(((E49*F49*G49/1000)-Table1[[#This Row],[volume à déduire si bac dans étagère]]),0)</f>
        <v>20</v>
      </c>
      <c r="K49" s="41" t="str">
        <f>IF((_xlfn.MAXIFS(Table2[Volume du contenant (L)],Table2[nom complet de la rétention],Table1[[#This Row],[conca nom]]))&gt;250,"oui","non")</f>
        <v>non</v>
      </c>
      <c r="L49" s="41">
        <f>SUMIFS(Table2[Volume stockée (L)],Table2[nom complet de la rétention],Table1[[#This Row],[conca nom]])</f>
        <v>1.95</v>
      </c>
      <c r="M49" s="41">
        <f>_xlfn.MAXIFS(Table2[Volume du contenant (L)],Table2[nom complet de la rétention],Table1[[#This Row],[conca nom]])</f>
        <v>0.75</v>
      </c>
      <c r="N4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1.95</v>
      </c>
      <c r="O49" s="3" t="str">
        <f>IF(Table1[[#This Row],[volume de rétention minimal (L) selon le stockage actuel]]&lt;=Table1[[#This Row],[volume de rétention (L)]],"OK","NOK")</f>
        <v>OK</v>
      </c>
    </row>
    <row r="50" spans="1:15" x14ac:dyDescent="0.25">
      <c r="A50" s="3" t="s">
        <v>41</v>
      </c>
      <c r="B50" s="3" t="s">
        <v>50</v>
      </c>
      <c r="C50" s="3" t="s">
        <v>44</v>
      </c>
      <c r="D50" s="3"/>
      <c r="E50" s="40">
        <v>110</v>
      </c>
      <c r="F50" s="40">
        <v>50</v>
      </c>
      <c r="G50" s="40">
        <v>3.7</v>
      </c>
      <c r="H50" s="40"/>
      <c r="I50" s="3" t="str">
        <f t="shared" si="1"/>
        <v>DIAG_armoire 3_2e étage</v>
      </c>
      <c r="J50" s="41">
        <f>ROUND(((E50*F50*G50/1000)-Table1[[#This Row],[volume à déduire si bac dans étagère]]),0)</f>
        <v>20</v>
      </c>
      <c r="K50" s="41" t="str">
        <f>IF((_xlfn.MAXIFS(Table2[Volume du contenant (L)],Table2[nom complet de la rétention],Table1[[#This Row],[conca nom]]))&gt;250,"oui","non")</f>
        <v>non</v>
      </c>
      <c r="L50" s="41">
        <f>SUMIFS(Table2[Volume stockée (L)],Table2[nom complet de la rétention],Table1[[#This Row],[conca nom]])</f>
        <v>9.365000000000002</v>
      </c>
      <c r="M50" s="41">
        <f>_xlfn.MAXIFS(Table2[Volume du contenant (L)],Table2[nom complet de la rétention],Table1[[#This Row],[conca nom]])</f>
        <v>1</v>
      </c>
      <c r="N5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9.365000000000002</v>
      </c>
      <c r="O50" s="3" t="str">
        <f>IF(Table1[[#This Row],[volume de rétention minimal (L) selon le stockage actuel]]&lt;=Table1[[#This Row],[volume de rétention (L)]],"OK","NOK")</f>
        <v>OK</v>
      </c>
    </row>
    <row r="51" spans="1:15" x14ac:dyDescent="0.25">
      <c r="A51" s="3" t="s">
        <v>41</v>
      </c>
      <c r="B51" s="3" t="s">
        <v>50</v>
      </c>
      <c r="C51" s="3" t="s">
        <v>45</v>
      </c>
      <c r="D51" s="3"/>
      <c r="E51" s="40">
        <v>100</v>
      </c>
      <c r="F51" s="40">
        <v>50</v>
      </c>
      <c r="G51" s="40">
        <v>4.5</v>
      </c>
      <c r="H51" s="40"/>
      <c r="I51" s="3" t="str">
        <f t="shared" si="1"/>
        <v>DIAG_armoire 3_3e étage</v>
      </c>
      <c r="J51" s="41">
        <f>ROUND(((E51*F51*G51/1000)-Table1[[#This Row],[volume à déduire si bac dans étagère]]),0)</f>
        <v>23</v>
      </c>
      <c r="K51" s="41" t="str">
        <f>IF((_xlfn.MAXIFS(Table2[Volume du contenant (L)],Table2[nom complet de la rétention],Table1[[#This Row],[conca nom]]))&gt;250,"oui","non")</f>
        <v>non</v>
      </c>
      <c r="L51" s="41">
        <f>SUMIFS(Table2[Volume stockée (L)],Table2[nom complet de la rétention],Table1[[#This Row],[conca nom]])</f>
        <v>20.340000000000003</v>
      </c>
      <c r="M51" s="41">
        <f>_xlfn.MAXIFS(Table2[Volume du contenant (L)],Table2[nom complet de la rétention],Table1[[#This Row],[conca nom]])</f>
        <v>0.6</v>
      </c>
      <c r="N5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20.340000000000003</v>
      </c>
      <c r="O51" s="3" t="str">
        <f>IF(Table1[[#This Row],[volume de rétention minimal (L) selon le stockage actuel]]&lt;=Table1[[#This Row],[volume de rétention (L)]],"OK","NOK")</f>
        <v>OK</v>
      </c>
    </row>
    <row r="52" spans="1:15" x14ac:dyDescent="0.25">
      <c r="A52" s="3" t="s">
        <v>41</v>
      </c>
      <c r="B52" s="3" t="s">
        <v>50</v>
      </c>
      <c r="C52" s="3" t="s">
        <v>46</v>
      </c>
      <c r="D52" s="3"/>
      <c r="E52" s="40">
        <v>110</v>
      </c>
      <c r="F52" s="40">
        <v>50</v>
      </c>
      <c r="G52" s="40">
        <v>3.5</v>
      </c>
      <c r="H52" s="40"/>
      <c r="I52" s="3" t="str">
        <f t="shared" si="1"/>
        <v>DIAG_armoire 3_4e étage</v>
      </c>
      <c r="J52" s="41">
        <f>ROUND(((E52*F52*G52/1000)-Table1[[#This Row],[volume à déduire si bac dans étagère]]),0)</f>
        <v>19</v>
      </c>
      <c r="K52" s="41" t="str">
        <f>IF((_xlfn.MAXIFS(Table2[Volume du contenant (L)],Table2[nom complet de la rétention],Table1[[#This Row],[conca nom]]))&gt;250,"oui","non")</f>
        <v>non</v>
      </c>
      <c r="L52" s="41">
        <f>SUMIFS(Table2[Volume stockée (L)],Table2[nom complet de la rétention],Table1[[#This Row],[conca nom]])</f>
        <v>15</v>
      </c>
      <c r="M52" s="41">
        <f>_xlfn.MAXIFS(Table2[Volume du contenant (L)],Table2[nom complet de la rétention],Table1[[#This Row],[conca nom]])</f>
        <v>5</v>
      </c>
      <c r="N5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15</v>
      </c>
      <c r="O52" s="3" t="str">
        <f>IF(Table1[[#This Row],[volume de rétention minimal (L) selon le stockage actuel]]&lt;=Table1[[#This Row],[volume de rétention (L)]],"OK","NOK")</f>
        <v>OK</v>
      </c>
    </row>
    <row r="53" spans="1:15" x14ac:dyDescent="0.25">
      <c r="A53" s="3" t="s">
        <v>51</v>
      </c>
      <c r="B53" s="3" t="s">
        <v>52</v>
      </c>
      <c r="C53" s="3" t="s">
        <v>43</v>
      </c>
      <c r="D53" s="3"/>
      <c r="E53" s="40">
        <v>120</v>
      </c>
      <c r="F53" s="40">
        <v>60</v>
      </c>
      <c r="G53" s="40">
        <v>3.8</v>
      </c>
      <c r="H53" s="40"/>
      <c r="I53" s="3" t="str">
        <f t="shared" si="1"/>
        <v>GBC180_R30_1er étage</v>
      </c>
      <c r="J53" s="41">
        <f>ROUND(((E53*F53*G53/1000)-Table1[[#This Row],[volume à déduire si bac dans étagère]]),0)</f>
        <v>27</v>
      </c>
      <c r="K53" s="41" t="str">
        <f>IF((_xlfn.MAXIFS(Table2[Volume du contenant (L)],Table2[nom complet de la rétention],Table1[[#This Row],[conca nom]]))&gt;250,"oui","non")</f>
        <v>non</v>
      </c>
      <c r="L53" s="41">
        <f>SUMIFS(Table2[Volume stockée (L)],Table2[nom complet de la rétention],Table1[[#This Row],[conca nom]])</f>
        <v>26.6</v>
      </c>
      <c r="M53" s="41">
        <f>_xlfn.MAXIFS(Table2[Volume du contenant (L)],Table2[nom complet de la rétention],Table1[[#This Row],[conca nom]])</f>
        <v>0.5</v>
      </c>
      <c r="N5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26.6</v>
      </c>
      <c r="O53" s="3" t="str">
        <f>IF(Table1[[#This Row],[volume de rétention minimal (L) selon le stockage actuel]]&lt;=Table1[[#This Row],[volume de rétention (L)]],"OK","NOK")</f>
        <v>OK</v>
      </c>
    </row>
    <row r="54" spans="1:15" x14ac:dyDescent="0.25">
      <c r="A54" s="28" t="s">
        <v>51</v>
      </c>
      <c r="B54" s="3" t="s">
        <v>52</v>
      </c>
      <c r="C54" s="3" t="s">
        <v>44</v>
      </c>
      <c r="D54" s="3"/>
      <c r="E54" s="40">
        <v>120</v>
      </c>
      <c r="F54" s="40">
        <v>60</v>
      </c>
      <c r="G54" s="40">
        <v>3.8</v>
      </c>
      <c r="H54" s="42">
        <f>53*32*3.8/1000</f>
        <v>6.444799999999999</v>
      </c>
      <c r="I54" s="3" t="str">
        <f t="shared" si="1"/>
        <v>GBC180_R30_2e étage</v>
      </c>
      <c r="J54" s="41">
        <f>ROUND(((E54*F54*G54/1000)-Table1[[#This Row],[volume à déduire si bac dans étagère]]),0)</f>
        <v>21</v>
      </c>
      <c r="K54" s="41" t="str">
        <f>IF((_xlfn.MAXIFS(Table2[Volume du contenant (L)],Table2[nom complet de la rétention],Table1[[#This Row],[conca nom]]))&gt;250,"oui","non")</f>
        <v>non</v>
      </c>
      <c r="L54" s="41">
        <f>SUMIFS(Table2[Volume stockée (L)],Table2[nom complet de la rétention],Table1[[#This Row],[conca nom]])</f>
        <v>15.65</v>
      </c>
      <c r="M54" s="41">
        <f>_xlfn.MAXIFS(Table2[Volume du contenant (L)],Table2[nom complet de la rétention],Table1[[#This Row],[conca nom]])</f>
        <v>0.6</v>
      </c>
      <c r="N5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15.65</v>
      </c>
      <c r="O54" s="3" t="str">
        <f>IF(Table1[[#This Row],[volume de rétention minimal (L) selon le stockage actuel]]&lt;=Table1[[#This Row],[volume de rétention (L)]],"OK","NOK")</f>
        <v>OK</v>
      </c>
    </row>
    <row r="55" spans="1:15" ht="30" x14ac:dyDescent="0.25">
      <c r="A55" s="28" t="s">
        <v>51</v>
      </c>
      <c r="B55" s="3" t="s">
        <v>52</v>
      </c>
      <c r="C55" s="3" t="s">
        <v>53</v>
      </c>
      <c r="D55" s="3" t="s">
        <v>54</v>
      </c>
      <c r="E55" s="40">
        <v>53</v>
      </c>
      <c r="F55" s="40">
        <v>32</v>
      </c>
      <c r="G55" s="40">
        <v>15</v>
      </c>
      <c r="H55" s="40"/>
      <c r="I55" s="3" t="str">
        <f t="shared" si="1"/>
        <v xml:space="preserve">GBC180_R30_2e étage / Bac retention 25L supplémentaire </v>
      </c>
      <c r="J55" s="41">
        <f>ROUND(((E55*F55*G55/1000)-Table1[[#This Row],[volume à déduire si bac dans étagère]]),0)</f>
        <v>25</v>
      </c>
      <c r="K55" s="41" t="str">
        <f>IF((_xlfn.MAXIFS(Table2[Volume du contenant (L)],Table2[nom complet de la rétention],Table1[[#This Row],[conca nom]]))&gt;250,"oui","non")</f>
        <v>non</v>
      </c>
      <c r="L55" s="41">
        <f>SUMIFS(Table2[Volume stockée (L)],Table2[nom complet de la rétention],Table1[[#This Row],[conca nom]])</f>
        <v>24.6</v>
      </c>
      <c r="M55" s="41">
        <f>_xlfn.MAXIFS(Table2[Volume du contenant (L)],Table2[nom complet de la rétention],Table1[[#This Row],[conca nom]])</f>
        <v>0.6</v>
      </c>
      <c r="N5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24.6</v>
      </c>
      <c r="O55" s="3" t="str">
        <f>IF(Table1[[#This Row],[volume de rétention minimal (L) selon le stockage actuel]]&lt;=Table1[[#This Row],[volume de rétention (L)]],"OK","NOK")</f>
        <v>OK</v>
      </c>
    </row>
    <row r="56" spans="1:15" x14ac:dyDescent="0.25">
      <c r="A56" s="28" t="s">
        <v>51</v>
      </c>
      <c r="B56" s="3" t="s">
        <v>52</v>
      </c>
      <c r="C56" s="3" t="s">
        <v>45</v>
      </c>
      <c r="D56" s="3"/>
      <c r="E56" s="40">
        <v>120</v>
      </c>
      <c r="F56" s="40">
        <v>60</v>
      </c>
      <c r="G56" s="40">
        <v>3.8</v>
      </c>
      <c r="H56" s="40"/>
      <c r="I56" s="3" t="str">
        <f t="shared" si="1"/>
        <v>GBC180_R30_3e étage</v>
      </c>
      <c r="J56" s="41">
        <f>ROUND(((E56*F56*G56/1000)-Table1[[#This Row],[volume à déduire si bac dans étagère]]),0)</f>
        <v>27</v>
      </c>
      <c r="K56" s="41" t="str">
        <f>IF((_xlfn.MAXIFS(Table2[Volume du contenant (L)],Table2[nom complet de la rétention],Table1[[#This Row],[conca nom]]))&gt;250,"oui","non")</f>
        <v>non</v>
      </c>
      <c r="L56" s="41">
        <f>SUMIFS(Table2[Volume stockée (L)],Table2[nom complet de la rétention],Table1[[#This Row],[conca nom]])</f>
        <v>25.501000000000005</v>
      </c>
      <c r="M56" s="41">
        <f>_xlfn.MAXIFS(Table2[Volume du contenant (L)],Table2[nom complet de la rétention],Table1[[#This Row],[conca nom]])</f>
        <v>0.4</v>
      </c>
      <c r="N5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25.501000000000005</v>
      </c>
      <c r="O56" s="3" t="str">
        <f>IF(Table1[[#This Row],[volume de rétention minimal (L) selon le stockage actuel]]&lt;=Table1[[#This Row],[volume de rétention (L)]],"OK","NOK")</f>
        <v>OK</v>
      </c>
    </row>
    <row r="57" spans="1:15" x14ac:dyDescent="0.25">
      <c r="A57" s="28" t="s">
        <v>51</v>
      </c>
      <c r="B57" s="3" t="s">
        <v>52</v>
      </c>
      <c r="C57" s="3" t="s">
        <v>55</v>
      </c>
      <c r="D57" s="3"/>
      <c r="E57" s="40">
        <v>120</v>
      </c>
      <c r="F57" s="40">
        <v>60</v>
      </c>
      <c r="G57" s="40">
        <v>3.8</v>
      </c>
      <c r="H57" s="40"/>
      <c r="I57" s="3" t="str">
        <f t="shared" si="1"/>
        <v>GBC180_R30_4e étage (dernier)</v>
      </c>
      <c r="J57" s="41">
        <f>ROUND(((E57*F57*G57/1000)-Table1[[#This Row],[volume à déduire si bac dans étagère]]),0)</f>
        <v>27</v>
      </c>
      <c r="K57" s="41" t="str">
        <f>IF((_xlfn.MAXIFS(Table2[Volume du contenant (L)],Table2[nom complet de la rétention],Table1[[#This Row],[conca nom]]))&gt;250,"oui","non")</f>
        <v>non</v>
      </c>
      <c r="L57" s="41">
        <f>SUMIFS(Table2[Volume stockée (L)],Table2[nom complet de la rétention],Table1[[#This Row],[conca nom]])</f>
        <v>20.799999999999997</v>
      </c>
      <c r="M57" s="41">
        <f>_xlfn.MAXIFS(Table2[Volume du contenant (L)],Table2[nom complet de la rétention],Table1[[#This Row],[conca nom]])</f>
        <v>5</v>
      </c>
      <c r="N5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20.799999999999997</v>
      </c>
      <c r="O57" s="3" t="str">
        <f>IF(Table1[[#This Row],[volume de rétention minimal (L) selon le stockage actuel]]&lt;=Table1[[#This Row],[volume de rétention (L)]],"OK","NOK")</f>
        <v>OK</v>
      </c>
    </row>
    <row r="58" spans="1:15" x14ac:dyDescent="0.25">
      <c r="A58" s="28" t="s">
        <v>51</v>
      </c>
      <c r="B58" s="3" t="s">
        <v>56</v>
      </c>
      <c r="C58" s="3" t="s">
        <v>43</v>
      </c>
      <c r="D58" s="3"/>
      <c r="E58" s="40">
        <v>90</v>
      </c>
      <c r="F58" s="40">
        <v>34</v>
      </c>
      <c r="G58" s="40">
        <v>5</v>
      </c>
      <c r="H58" s="40"/>
      <c r="I58" s="3" t="str">
        <f t="shared" si="1"/>
        <v>GBC180_R50_1er étage</v>
      </c>
      <c r="J58" s="41">
        <f>ROUND(((E58*F58*G58/1000)-Table1[[#This Row],[volume à déduire si bac dans étagère]]),0)</f>
        <v>15</v>
      </c>
      <c r="K58" s="41" t="str">
        <f>IF((_xlfn.MAXIFS(Table2[Volume du contenant (L)],Table2[nom complet de la rétention],Table1[[#This Row],[conca nom]]))&gt;250,"oui","non")</f>
        <v>non</v>
      </c>
      <c r="L58" s="41">
        <f>SUMIFS(Table2[Volume stockée (L)],Table2[nom complet de la rétention],Table1[[#This Row],[conca nom]])</f>
        <v>14.95</v>
      </c>
      <c r="M58" s="41">
        <f>_xlfn.MAXIFS(Table2[Volume du contenant (L)],Table2[nom complet de la rétention],Table1[[#This Row],[conca nom]])</f>
        <v>1</v>
      </c>
      <c r="N5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14.95</v>
      </c>
      <c r="O58" s="3" t="str">
        <f>IF(Table1[[#This Row],[volume de rétention minimal (L) selon le stockage actuel]]&lt;=Table1[[#This Row],[volume de rétention (L)]],"OK","NOK")</f>
        <v>OK</v>
      </c>
    </row>
    <row r="59" spans="1:15" x14ac:dyDescent="0.25">
      <c r="A59" s="28" t="s">
        <v>51</v>
      </c>
      <c r="B59" s="3" t="s">
        <v>56</v>
      </c>
      <c r="C59" s="3" t="s">
        <v>44</v>
      </c>
      <c r="D59" s="3"/>
      <c r="E59" s="40">
        <v>90</v>
      </c>
      <c r="F59" s="40">
        <v>34</v>
      </c>
      <c r="G59" s="40">
        <v>5</v>
      </c>
      <c r="H59" s="40"/>
      <c r="I59" s="3" t="str">
        <f t="shared" si="1"/>
        <v>GBC180_R50_2e étage</v>
      </c>
      <c r="J59" s="41">
        <f>ROUND(((E59*F59*G59/1000)-Table1[[#This Row],[volume à déduire si bac dans étagère]]),0)</f>
        <v>15</v>
      </c>
      <c r="K59" s="41" t="str">
        <f>IF((_xlfn.MAXIFS(Table2[Volume du contenant (L)],Table2[nom complet de la rétention],Table1[[#This Row],[conca nom]]))&gt;250,"oui","non")</f>
        <v>non</v>
      </c>
      <c r="L59" s="41">
        <f>SUMIFS(Table2[Volume stockée (L)],Table2[nom complet de la rétention],Table1[[#This Row],[conca nom]])</f>
        <v>14.22</v>
      </c>
      <c r="M59" s="41">
        <f>_xlfn.MAXIFS(Table2[Volume du contenant (L)],Table2[nom complet de la rétention],Table1[[#This Row],[conca nom]])</f>
        <v>0.5</v>
      </c>
      <c r="N5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14.22</v>
      </c>
      <c r="O59" s="3" t="str">
        <f>IF(Table1[[#This Row],[volume de rétention minimal (L) selon le stockage actuel]]&lt;=Table1[[#This Row],[volume de rétention (L)]],"OK","NOK")</f>
        <v>OK</v>
      </c>
    </row>
    <row r="60" spans="1:15" x14ac:dyDescent="0.25">
      <c r="A60" s="28" t="s">
        <v>51</v>
      </c>
      <c r="B60" s="3" t="s">
        <v>56</v>
      </c>
      <c r="C60" s="3" t="s">
        <v>45</v>
      </c>
      <c r="D60" s="3"/>
      <c r="E60" s="40">
        <v>90</v>
      </c>
      <c r="F60" s="40">
        <v>34</v>
      </c>
      <c r="G60" s="40">
        <v>5</v>
      </c>
      <c r="H60" s="40"/>
      <c r="I60" s="3" t="str">
        <f t="shared" si="1"/>
        <v>GBC180_R50_3e étage</v>
      </c>
      <c r="J60" s="41">
        <f>ROUND(((E60*F60*G60/1000)-Table1[[#This Row],[volume à déduire si bac dans étagère]]),0)</f>
        <v>15</v>
      </c>
      <c r="K60" s="41" t="str">
        <f>IF((_xlfn.MAXIFS(Table2[Volume du contenant (L)],Table2[nom complet de la rétention],Table1[[#This Row],[conca nom]]))&gt;250,"oui","non")</f>
        <v>non</v>
      </c>
      <c r="L60" s="41">
        <f>SUMIFS(Table2[Volume stockée (L)],Table2[nom complet de la rétention],Table1[[#This Row],[conca nom]])</f>
        <v>14.2</v>
      </c>
      <c r="M60" s="41">
        <f>_xlfn.MAXIFS(Table2[Volume du contenant (L)],Table2[nom complet de la rétention],Table1[[#This Row],[conca nom]])</f>
        <v>0.6</v>
      </c>
      <c r="N6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14.2</v>
      </c>
      <c r="O60" s="3" t="str">
        <f>IF(Table1[[#This Row],[volume de rétention minimal (L) selon le stockage actuel]]&lt;=Table1[[#This Row],[volume de rétention (L)]],"OK","NOK")</f>
        <v>OK</v>
      </c>
    </row>
    <row r="61" spans="1:15" x14ac:dyDescent="0.25">
      <c r="A61" s="28" t="s">
        <v>51</v>
      </c>
      <c r="B61" s="3" t="s">
        <v>56</v>
      </c>
      <c r="C61" s="3" t="s">
        <v>46</v>
      </c>
      <c r="D61" s="3"/>
      <c r="E61" s="40">
        <v>90</v>
      </c>
      <c r="F61" s="40">
        <v>34</v>
      </c>
      <c r="G61" s="40">
        <v>5</v>
      </c>
      <c r="H61" s="40"/>
      <c r="I61" s="3" t="str">
        <f t="shared" si="1"/>
        <v>GBC180_R50_4e étage</v>
      </c>
      <c r="J61" s="41">
        <f>ROUND(((E61*F61*G61/1000)-Table1[[#This Row],[volume à déduire si bac dans étagère]]),0)</f>
        <v>15</v>
      </c>
      <c r="K61" s="41" t="str">
        <f>IF((_xlfn.MAXIFS(Table2[Volume du contenant (L)],Table2[nom complet de la rétention],Table1[[#This Row],[conca nom]]))&gt;250,"oui","non")</f>
        <v>non</v>
      </c>
      <c r="L61" s="41">
        <f>SUMIFS(Table2[Volume stockée (L)],Table2[nom complet de la rétention],Table1[[#This Row],[conca nom]])</f>
        <v>14.21</v>
      </c>
      <c r="M61" s="41">
        <f>_xlfn.MAXIFS(Table2[Volume du contenant (L)],Table2[nom complet de la rétention],Table1[[#This Row],[conca nom]])</f>
        <v>0.4</v>
      </c>
      <c r="N6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14.21</v>
      </c>
      <c r="O61" s="3" t="str">
        <f>IF(Table1[[#This Row],[volume de rétention minimal (L) selon le stockage actuel]]&lt;=Table1[[#This Row],[volume de rétention (L)]],"OK","NOK")</f>
        <v>OK</v>
      </c>
    </row>
    <row r="62" spans="1:15" x14ac:dyDescent="0.25">
      <c r="A62" s="28" t="s">
        <v>51</v>
      </c>
      <c r="B62" s="3" t="s">
        <v>56</v>
      </c>
      <c r="C62" s="3" t="s">
        <v>47</v>
      </c>
      <c r="D62" s="3"/>
      <c r="E62" s="40">
        <v>0</v>
      </c>
      <c r="F62" s="40">
        <v>0</v>
      </c>
      <c r="G62" s="40">
        <v>0</v>
      </c>
      <c r="H62" s="40"/>
      <c r="I62" s="3" t="str">
        <f t="shared" si="1"/>
        <v>GBC180_R50_5e étage (dernier)</v>
      </c>
      <c r="J62" s="41">
        <f>ROUND(((E62*F62*G62/1000)-Table1[[#This Row],[volume à déduire si bac dans étagère]]),0)</f>
        <v>0</v>
      </c>
      <c r="K62" s="41" t="str">
        <f>IF((_xlfn.MAXIFS(Table2[Volume du contenant (L)],Table2[nom complet de la rétention],Table1[[#This Row],[conca nom]]))&gt;250,"oui","non")</f>
        <v>non</v>
      </c>
      <c r="L62" s="41">
        <f>SUMIFS(Table2[Volume stockée (L)],Table2[nom complet de la rétention],Table1[[#This Row],[conca nom]])</f>
        <v>0</v>
      </c>
      <c r="M62" s="41">
        <f>_xlfn.MAXIFS(Table2[Volume du contenant (L)],Table2[nom complet de la rétention],Table1[[#This Row],[conca nom]])</f>
        <v>0.05</v>
      </c>
      <c r="N6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62" s="3" t="str">
        <f>IF(Table1[[#This Row],[volume de rétention minimal (L) selon le stockage actuel]]&lt;=Table1[[#This Row],[volume de rétention (L)]],"OK","NOK")</f>
        <v>OK</v>
      </c>
    </row>
    <row r="63" spans="1:15" ht="30" x14ac:dyDescent="0.25">
      <c r="A63" s="3" t="s">
        <v>51</v>
      </c>
      <c r="B63" s="3" t="s">
        <v>56</v>
      </c>
      <c r="C63" s="3" t="s">
        <v>57</v>
      </c>
      <c r="D63" s="3" t="s">
        <v>54</v>
      </c>
      <c r="E63" s="40">
        <v>57</v>
      </c>
      <c r="F63" s="40">
        <v>36</v>
      </c>
      <c r="G63" s="40">
        <v>12</v>
      </c>
      <c r="H63" s="40"/>
      <c r="I63" s="3" t="str">
        <f t="shared" si="1"/>
        <v xml:space="preserve">GBC180_R50_5e étage (dernier) / Bac retention 25L supplémentaire </v>
      </c>
      <c r="J63" s="41">
        <f>ROUND(((E63*F63*G63/1000)-Table1[[#This Row],[volume à déduire si bac dans étagère]]),0)</f>
        <v>25</v>
      </c>
      <c r="K63" s="41" t="str">
        <f>IF((_xlfn.MAXIFS(Table2[Volume du contenant (L)],Table2[nom complet de la rétention],Table1[[#This Row],[conca nom]]))&gt;250,"oui","non")</f>
        <v>non</v>
      </c>
      <c r="L63" s="41">
        <f>SUMIFS(Table2[Volume stockée (L)],Table2[nom complet de la rétention],Table1[[#This Row],[conca nom]])</f>
        <v>21.4</v>
      </c>
      <c r="M63" s="41">
        <f>_xlfn.MAXIFS(Table2[Volume du contenant (L)],Table2[nom complet de la rétention],Table1[[#This Row],[conca nom]])</f>
        <v>1</v>
      </c>
      <c r="N6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21.4</v>
      </c>
      <c r="O63" s="3" t="str">
        <f>IF(Table1[[#This Row],[volume de rétention minimal (L) selon le stockage actuel]]&lt;=Table1[[#This Row],[volume de rétention (L)]],"OK","NOK")</f>
        <v>OK</v>
      </c>
    </row>
    <row r="64" spans="1:15" x14ac:dyDescent="0.25">
      <c r="A64" s="3" t="s">
        <v>51</v>
      </c>
      <c r="B64" s="3" t="s">
        <v>58</v>
      </c>
      <c r="C64" s="3" t="s">
        <v>43</v>
      </c>
      <c r="D64" s="3"/>
      <c r="E64" s="40">
        <v>100</v>
      </c>
      <c r="F64" s="40">
        <v>49.5</v>
      </c>
      <c r="G64" s="40">
        <v>3.8</v>
      </c>
      <c r="H64" s="40">
        <f>37*26*3.8/1000</f>
        <v>3.6555999999999997</v>
      </c>
      <c r="I64" s="3" t="str">
        <f t="shared" si="1"/>
        <v>GBC180_Retouche_1er étage</v>
      </c>
      <c r="J64" s="41">
        <f>ROUND(((E64*F64*G64/1000)-Table1[[#This Row],[volume à déduire si bac dans étagère]]),0)</f>
        <v>15</v>
      </c>
      <c r="K64" s="41" t="str">
        <f>IF((_xlfn.MAXIFS(Table2[Volume du contenant (L)],Table2[nom complet de la rétention],Table1[[#This Row],[conca nom]]))&gt;250,"oui","non")</f>
        <v>non</v>
      </c>
      <c r="L64" s="41">
        <f>SUMIFS(Table2[Volume stockée (L)],Table2[nom complet de la rétention],Table1[[#This Row],[conca nom]])</f>
        <v>11.558999999999999</v>
      </c>
      <c r="M64" s="41">
        <f>_xlfn.MAXIFS(Table2[Volume du contenant (L)],Table2[nom complet de la rétention],Table1[[#This Row],[conca nom]])</f>
        <v>0.6</v>
      </c>
      <c r="N6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11.558999999999999</v>
      </c>
      <c r="O64" s="3" t="str">
        <f>IF(Table1[[#This Row],[volume de rétention minimal (L) selon le stockage actuel]]&lt;=Table1[[#This Row],[volume de rétention (L)]],"OK","NOK")</f>
        <v>OK</v>
      </c>
    </row>
    <row r="65" spans="1:15" ht="30" x14ac:dyDescent="0.25">
      <c r="A65" s="3" t="s">
        <v>51</v>
      </c>
      <c r="B65" s="3" t="s">
        <v>58</v>
      </c>
      <c r="C65" s="3" t="s">
        <v>59</v>
      </c>
      <c r="D65" s="3" t="s">
        <v>54</v>
      </c>
      <c r="E65" s="40">
        <v>37</v>
      </c>
      <c r="F65" s="40">
        <v>26</v>
      </c>
      <c r="G65" s="40">
        <v>21</v>
      </c>
      <c r="H65" s="40"/>
      <c r="I65" s="3" t="str">
        <f t="shared" si="1"/>
        <v xml:space="preserve">GBC180_Retouche_1er étage / Bac retention 20L supplémentaire </v>
      </c>
      <c r="J65" s="41">
        <f>ROUND(((E65*F65*G65/1000)-Table1[[#This Row],[volume à déduire si bac dans étagère]]),0)</f>
        <v>20</v>
      </c>
      <c r="K65" s="41" t="str">
        <f>IF((_xlfn.MAXIFS(Table2[Volume du contenant (L)],Table2[nom complet de la rétention],Table1[[#This Row],[conca nom]]))&gt;250,"oui","non")</f>
        <v>non</v>
      </c>
      <c r="L65" s="41">
        <f>SUMIFS(Table2[Volume stockée (L)],Table2[nom complet de la rétention],Table1[[#This Row],[conca nom]])</f>
        <v>7.4</v>
      </c>
      <c r="M65" s="41">
        <f>_xlfn.MAXIFS(Table2[Volume du contenant (L)],Table2[nom complet de la rétention],Table1[[#This Row],[conca nom]])</f>
        <v>0.5</v>
      </c>
      <c r="N6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7.4</v>
      </c>
      <c r="O65" s="3" t="str">
        <f>IF(Table1[[#This Row],[volume de rétention minimal (L) selon le stockage actuel]]&lt;=Table1[[#This Row],[volume de rétention (L)]],"OK","NOK")</f>
        <v>OK</v>
      </c>
    </row>
    <row r="66" spans="1:15" x14ac:dyDescent="0.25">
      <c r="A66" s="3" t="s">
        <v>51</v>
      </c>
      <c r="B66" s="3" t="s">
        <v>58</v>
      </c>
      <c r="C66" s="3" t="s">
        <v>44</v>
      </c>
      <c r="D66" s="3"/>
      <c r="E66" s="40">
        <v>100</v>
      </c>
      <c r="F66" s="40">
        <v>49.5</v>
      </c>
      <c r="G66" s="40">
        <v>3.8</v>
      </c>
      <c r="H66" s="40">
        <f>37*26*3.8/1000</f>
        <v>3.6555999999999997</v>
      </c>
      <c r="I66" s="3" t="str">
        <f t="shared" si="1"/>
        <v>GBC180_Retouche_2e étage</v>
      </c>
      <c r="J66" s="41">
        <f>ROUND(((E66*F66*G66/1000)-Table1[[#This Row],[volume à déduire si bac dans étagère]]),0)</f>
        <v>15</v>
      </c>
      <c r="K66" s="41" t="str">
        <f>IF((_xlfn.MAXIFS(Table2[Volume du contenant (L)],Table2[nom complet de la rétention],Table1[[#This Row],[conca nom]]))&gt;250,"oui","non")</f>
        <v>non</v>
      </c>
      <c r="L66" s="41">
        <f>SUMIFS(Table2[Volume stockée (L)],Table2[nom complet de la rétention],Table1[[#This Row],[conca nom]])</f>
        <v>9.9</v>
      </c>
      <c r="M66" s="41">
        <f>_xlfn.MAXIFS(Table2[Volume du contenant (L)],Table2[nom complet de la rétention],Table1[[#This Row],[conca nom]])</f>
        <v>0.6</v>
      </c>
      <c r="N6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9.9</v>
      </c>
      <c r="O66" s="3" t="str">
        <f>IF(Table1[[#This Row],[volume de rétention minimal (L) selon le stockage actuel]]&lt;=Table1[[#This Row],[volume de rétention (L)]],"OK","NOK")</f>
        <v>OK</v>
      </c>
    </row>
    <row r="67" spans="1:15" ht="30" x14ac:dyDescent="0.25">
      <c r="A67" s="3" t="s">
        <v>51</v>
      </c>
      <c r="B67" s="3" t="s">
        <v>58</v>
      </c>
      <c r="C67" s="3" t="s">
        <v>60</v>
      </c>
      <c r="D67" s="3" t="s">
        <v>54</v>
      </c>
      <c r="E67" s="40">
        <v>37</v>
      </c>
      <c r="F67" s="40">
        <v>26</v>
      </c>
      <c r="G67" s="40">
        <v>21</v>
      </c>
      <c r="H67" s="40"/>
      <c r="I67" s="3" t="str">
        <f t="shared" si="1"/>
        <v xml:space="preserve">GBC180_Retouche_2e étage / Bac retention 20L supplémentaire </v>
      </c>
      <c r="J67" s="41">
        <f>ROUND(((E67*F67*G67/1000)-Table1[[#This Row],[volume à déduire si bac dans étagère]]),0)</f>
        <v>20</v>
      </c>
      <c r="K67" s="41" t="str">
        <f>IF((_xlfn.MAXIFS(Table2[Volume du contenant (L)],Table2[nom complet de la rétention],Table1[[#This Row],[conca nom]]))&gt;250,"oui","non")</f>
        <v>non</v>
      </c>
      <c r="L67" s="41">
        <f>SUMIFS(Table2[Volume stockée (L)],Table2[nom complet de la rétention],Table1[[#This Row],[conca nom]])</f>
        <v>12</v>
      </c>
      <c r="M67" s="41">
        <f>_xlfn.MAXIFS(Table2[Volume du contenant (L)],Table2[nom complet de la rétention],Table1[[#This Row],[conca nom]])</f>
        <v>0.6</v>
      </c>
      <c r="N6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12</v>
      </c>
      <c r="O67" s="3" t="str">
        <f>IF(Table1[[#This Row],[volume de rétention minimal (L) selon le stockage actuel]]&lt;=Table1[[#This Row],[volume de rétention (L)]],"OK","NOK")</f>
        <v>OK</v>
      </c>
    </row>
    <row r="68" spans="1:15" x14ac:dyDescent="0.25">
      <c r="A68" s="3" t="s">
        <v>51</v>
      </c>
      <c r="B68" s="3" t="s">
        <v>58</v>
      </c>
      <c r="C68" s="3" t="s">
        <v>45</v>
      </c>
      <c r="D68" s="3"/>
      <c r="E68" s="40">
        <v>100</v>
      </c>
      <c r="F68" s="40">
        <v>49.5</v>
      </c>
      <c r="G68" s="40">
        <v>3.8</v>
      </c>
      <c r="H68" s="40">
        <f>37*26*3.8/1000</f>
        <v>3.6555999999999997</v>
      </c>
      <c r="I68" s="3" t="str">
        <f t="shared" si="1"/>
        <v>GBC180_Retouche_3e étage</v>
      </c>
      <c r="J68" s="41">
        <f>ROUND(((E68*F68*G68/1000)-Table1[[#This Row],[volume à déduire si bac dans étagère]]),0)</f>
        <v>15</v>
      </c>
      <c r="K68" s="41" t="str">
        <f>IF((_xlfn.MAXIFS(Table2[Volume du contenant (L)],Table2[nom complet de la rétention],Table1[[#This Row],[conca nom]]))&gt;250,"oui","non")</f>
        <v>non</v>
      </c>
      <c r="L68" s="41">
        <f>SUMIFS(Table2[Volume stockée (L)],Table2[nom complet de la rétention],Table1[[#This Row],[conca nom]])</f>
        <v>11.4</v>
      </c>
      <c r="M68" s="41">
        <f>_xlfn.MAXIFS(Table2[Volume du contenant (L)],Table2[nom complet de la rétention],Table1[[#This Row],[conca nom]])</f>
        <v>5</v>
      </c>
      <c r="N6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11.4</v>
      </c>
      <c r="O68" s="3" t="str">
        <f>IF(Table1[[#This Row],[volume de rétention minimal (L) selon le stockage actuel]]&lt;=Table1[[#This Row],[volume de rétention (L)]],"OK","NOK")</f>
        <v>OK</v>
      </c>
    </row>
    <row r="69" spans="1:15" ht="30" x14ac:dyDescent="0.25">
      <c r="A69" s="3" t="s">
        <v>51</v>
      </c>
      <c r="B69" s="3" t="s">
        <v>58</v>
      </c>
      <c r="C69" s="3" t="s">
        <v>61</v>
      </c>
      <c r="D69" s="3" t="s">
        <v>54</v>
      </c>
      <c r="E69" s="40">
        <v>37</v>
      </c>
      <c r="F69" s="40">
        <v>26</v>
      </c>
      <c r="G69" s="40">
        <v>21</v>
      </c>
      <c r="H69" s="40"/>
      <c r="I69" s="3" t="str">
        <f t="shared" ref="I69:I100" si="2">A69&amp;"_"&amp;B69&amp;"_"&amp;C69</f>
        <v xml:space="preserve">GBC180_Retouche_3e étage / Bac retention 20L supplémentaire </v>
      </c>
      <c r="J69" s="41">
        <f>ROUND(((E69*F69*G69/1000)-Table1[[#This Row],[volume à déduire si bac dans étagère]]),0)</f>
        <v>20</v>
      </c>
      <c r="K69" s="41" t="str">
        <f>IF((_xlfn.MAXIFS(Table2[Volume du contenant (L)],Table2[nom complet de la rétention],Table1[[#This Row],[conca nom]]))&gt;250,"oui","non")</f>
        <v>non</v>
      </c>
      <c r="L69" s="41">
        <f>SUMIFS(Table2[Volume stockée (L)],Table2[nom complet de la rétention],Table1[[#This Row],[conca nom]])</f>
        <v>11.5</v>
      </c>
      <c r="M69" s="41">
        <f>_xlfn.MAXIFS(Table2[Volume du contenant (L)],Table2[nom complet de la rétention],Table1[[#This Row],[conca nom]])</f>
        <v>5</v>
      </c>
      <c r="N6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11.5</v>
      </c>
      <c r="O69" s="3" t="str">
        <f>IF(Table1[[#This Row],[volume de rétention minimal (L) selon le stockage actuel]]&lt;=Table1[[#This Row],[volume de rétention (L)]],"OK","NOK")</f>
        <v>OK</v>
      </c>
    </row>
    <row r="70" spans="1:15" ht="30" x14ac:dyDescent="0.25">
      <c r="A70" s="3" t="s">
        <v>51</v>
      </c>
      <c r="B70" s="3" t="s">
        <v>58</v>
      </c>
      <c r="C70" s="3" t="s">
        <v>55</v>
      </c>
      <c r="D70" s="3"/>
      <c r="E70" s="40">
        <v>0</v>
      </c>
      <c r="F70" s="40">
        <v>0</v>
      </c>
      <c r="G70" s="40">
        <v>0</v>
      </c>
      <c r="H70" s="40"/>
      <c r="I70" s="3" t="str">
        <f t="shared" si="2"/>
        <v>GBC180_Retouche_4e étage (dernier)</v>
      </c>
      <c r="J70" s="41">
        <f>ROUND(((E70*F70*G70/1000)-Table1[[#This Row],[volume à déduire si bac dans étagère]]),0)</f>
        <v>0</v>
      </c>
      <c r="K70" s="41" t="str">
        <f>IF((_xlfn.MAXIFS(Table2[Volume du contenant (L)],Table2[nom complet de la rétention],Table1[[#This Row],[conca nom]]))&gt;250,"oui","non")</f>
        <v>non</v>
      </c>
      <c r="L70" s="41">
        <f>SUMIFS(Table2[Volume stockée (L)],Table2[nom complet de la rétention],Table1[[#This Row],[conca nom]])</f>
        <v>0</v>
      </c>
      <c r="M70" s="41">
        <f>_xlfn.MAXIFS(Table2[Volume du contenant (L)],Table2[nom complet de la rétention],Table1[[#This Row],[conca nom]])</f>
        <v>1</v>
      </c>
      <c r="N7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70" s="3" t="str">
        <f>IF(Table1[[#This Row],[volume de rétention minimal (L) selon le stockage actuel]]&lt;=Table1[[#This Row],[volume de rétention (L)]],"OK","NOK")</f>
        <v>OK</v>
      </c>
    </row>
    <row r="71" spans="1:15" ht="45" x14ac:dyDescent="0.25">
      <c r="A71" s="3" t="s">
        <v>51</v>
      </c>
      <c r="B71" s="3" t="s">
        <v>58</v>
      </c>
      <c r="C71" s="3" t="s">
        <v>62</v>
      </c>
      <c r="D71" s="3" t="s">
        <v>54</v>
      </c>
      <c r="E71" s="40">
        <v>37</v>
      </c>
      <c r="F71" s="40">
        <v>26</v>
      </c>
      <c r="G71" s="40">
        <v>12</v>
      </c>
      <c r="H71" s="40"/>
      <c r="I71" s="3" t="str">
        <f t="shared" si="2"/>
        <v xml:space="preserve">GBC180_Retouche_4e étage (dernier) / Bac retention 12L supplémentaire </v>
      </c>
      <c r="J71" s="41">
        <f>ROUND(((E71*F71*G71/1000)-Table1[[#This Row],[volume à déduire si bac dans étagère]]),0)</f>
        <v>12</v>
      </c>
      <c r="K71" s="41" t="str">
        <f>IF((_xlfn.MAXIFS(Table2[Volume du contenant (L)],Table2[nom complet de la rétention],Table1[[#This Row],[conca nom]]))&gt;250,"oui","non")</f>
        <v>non</v>
      </c>
      <c r="L71" s="41">
        <f>SUMIFS(Table2[Volume stockée (L)],Table2[nom complet de la rétention],Table1[[#This Row],[conca nom]])</f>
        <v>2.5</v>
      </c>
      <c r="M71" s="41">
        <f>_xlfn.MAXIFS(Table2[Volume du contenant (L)],Table2[nom complet de la rétention],Table1[[#This Row],[conca nom]])</f>
        <v>0.125</v>
      </c>
      <c r="N7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2.5</v>
      </c>
      <c r="O71" s="3" t="str">
        <f>IF(Table1[[#This Row],[volume de rétention minimal (L) selon le stockage actuel]]&lt;=Table1[[#This Row],[volume de rétention (L)]],"OK","NOK")</f>
        <v>OK</v>
      </c>
    </row>
    <row r="72" spans="1:15" ht="45" x14ac:dyDescent="0.25">
      <c r="A72" s="3" t="s">
        <v>51</v>
      </c>
      <c r="B72" s="3" t="s">
        <v>58</v>
      </c>
      <c r="C72" s="3" t="s">
        <v>63</v>
      </c>
      <c r="D72" s="3" t="s">
        <v>54</v>
      </c>
      <c r="E72" s="40">
        <v>52</v>
      </c>
      <c r="F72" s="40">
        <v>37</v>
      </c>
      <c r="G72" s="40">
        <v>20</v>
      </c>
      <c r="H72" s="40"/>
      <c r="I72" s="3" t="str">
        <f t="shared" si="2"/>
        <v xml:space="preserve">GBC180_Retouche_4e étage (dernier) / Bac retention 38L supplémentaire </v>
      </c>
      <c r="J72" s="41">
        <f>ROUND(((E72*F72*G72/1000)-Table1[[#This Row],[volume à déduire si bac dans étagère]]),0)</f>
        <v>38</v>
      </c>
      <c r="K72" s="41" t="str">
        <f>IF((_xlfn.MAXIFS(Table2[Volume du contenant (L)],Table2[nom complet de la rétention],Table1[[#This Row],[conca nom]]))&gt;250,"oui","non")</f>
        <v>non</v>
      </c>
      <c r="L72" s="41">
        <f>SUMIFS(Table2[Volume stockée (L)],Table2[nom complet de la rétention],Table1[[#This Row],[conca nom]])</f>
        <v>0</v>
      </c>
      <c r="M72" s="41">
        <f>_xlfn.MAXIFS(Table2[Volume du contenant (L)],Table2[nom complet de la rétention],Table1[[#This Row],[conca nom]])</f>
        <v>0</v>
      </c>
      <c r="N7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72" s="3" t="str">
        <f>IF(Table1[[#This Row],[volume de rétention minimal (L) selon le stockage actuel]]&lt;=Table1[[#This Row],[volume de rétention (L)]],"OK","NOK")</f>
        <v>OK</v>
      </c>
    </row>
    <row r="73" spans="1:15" x14ac:dyDescent="0.25">
      <c r="A73" s="3" t="s">
        <v>51</v>
      </c>
      <c r="B73" s="3" t="s">
        <v>64</v>
      </c>
      <c r="C73" s="3" t="s">
        <v>43</v>
      </c>
      <c r="D73" s="3"/>
      <c r="E73" s="40">
        <v>100</v>
      </c>
      <c r="F73" s="40">
        <v>49.5</v>
      </c>
      <c r="G73" s="40">
        <v>3.8</v>
      </c>
      <c r="H73" s="40"/>
      <c r="I73" s="3" t="str">
        <f t="shared" si="2"/>
        <v>GBC180_VLRA_1er étage</v>
      </c>
      <c r="J73" s="41">
        <f>ROUND(((E73*F73*G73/1000)-Table1[[#This Row],[volume à déduire si bac dans étagère]]),0)</f>
        <v>19</v>
      </c>
      <c r="K73" s="41" t="str">
        <f>IF((_xlfn.MAXIFS(Table2[Volume du contenant (L)],Table2[nom complet de la rétention],Table1[[#This Row],[conca nom]]))&gt;250,"oui","non")</f>
        <v>non</v>
      </c>
      <c r="L73" s="41">
        <f>SUMIFS(Table2[Volume stockée (L)],Table2[nom complet de la rétention],Table1[[#This Row],[conca nom]])</f>
        <v>16.824999999999999</v>
      </c>
      <c r="M73" s="41">
        <f>_xlfn.MAXIFS(Table2[Volume du contenant (L)],Table2[nom complet de la rétention],Table1[[#This Row],[conca nom]])</f>
        <v>1</v>
      </c>
      <c r="N7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16.824999999999999</v>
      </c>
      <c r="O73" s="3" t="str">
        <f>IF(Table1[[#This Row],[volume de rétention minimal (L) selon le stockage actuel]]&lt;=Table1[[#This Row],[volume de rétention (L)]],"OK","NOK")</f>
        <v>OK</v>
      </c>
    </row>
    <row r="74" spans="1:15" x14ac:dyDescent="0.25">
      <c r="A74" s="3" t="s">
        <v>51</v>
      </c>
      <c r="B74" s="3" t="s">
        <v>64</v>
      </c>
      <c r="C74" s="3" t="s">
        <v>44</v>
      </c>
      <c r="D74" s="3"/>
      <c r="E74" s="40">
        <v>100</v>
      </c>
      <c r="F74" s="40">
        <v>49.5</v>
      </c>
      <c r="G74" s="40">
        <v>3.8</v>
      </c>
      <c r="H74" s="40"/>
      <c r="I74" s="3" t="str">
        <f t="shared" si="2"/>
        <v>GBC180_VLRA_2e étage</v>
      </c>
      <c r="J74" s="41">
        <f>ROUND(((E74*F74*G74/1000)-Table1[[#This Row],[volume à déduire si bac dans étagère]]),0)</f>
        <v>19</v>
      </c>
      <c r="K74" s="41" t="str">
        <f>IF((_xlfn.MAXIFS(Table2[Volume du contenant (L)],Table2[nom complet de la rétention],Table1[[#This Row],[conca nom]]))&gt;250,"oui","non")</f>
        <v>non</v>
      </c>
      <c r="L74" s="41">
        <f>SUMIFS(Table2[Volume stockée (L)],Table2[nom complet de la rétention],Table1[[#This Row],[conca nom]])</f>
        <v>14.64</v>
      </c>
      <c r="M74" s="41">
        <f>_xlfn.MAXIFS(Table2[Volume du contenant (L)],Table2[nom complet de la rétention],Table1[[#This Row],[conca nom]])</f>
        <v>1</v>
      </c>
      <c r="N7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14.64</v>
      </c>
      <c r="O74" s="3" t="str">
        <f>IF(Table1[[#This Row],[volume de rétention minimal (L) selon le stockage actuel]]&lt;=Table1[[#This Row],[volume de rétention (L)]],"OK","NOK")</f>
        <v>OK</v>
      </c>
    </row>
    <row r="75" spans="1:15" x14ac:dyDescent="0.25">
      <c r="A75" s="3" t="s">
        <v>51</v>
      </c>
      <c r="B75" s="3" t="s">
        <v>64</v>
      </c>
      <c r="C75" s="3" t="s">
        <v>45</v>
      </c>
      <c r="D75" s="3"/>
      <c r="E75" s="40">
        <v>100</v>
      </c>
      <c r="F75" s="40">
        <v>49.5</v>
      </c>
      <c r="G75" s="40">
        <v>3.8</v>
      </c>
      <c r="H75" s="40"/>
      <c r="I75" s="3" t="str">
        <f t="shared" si="2"/>
        <v>GBC180_VLRA_3e étage</v>
      </c>
      <c r="J75" s="41">
        <f>ROUND(((E75*F75*G75/1000)-Table1[[#This Row],[volume à déduire si bac dans étagère]]),0)</f>
        <v>19</v>
      </c>
      <c r="K75" s="41" t="str">
        <f>IF((_xlfn.MAXIFS(Table2[Volume du contenant (L)],Table2[nom complet de la rétention],Table1[[#This Row],[conca nom]]))&gt;250,"oui","non")</f>
        <v>non</v>
      </c>
      <c r="L75" s="41">
        <f>SUMIFS(Table2[Volume stockée (L)],Table2[nom complet de la rétention],Table1[[#This Row],[conca nom]])</f>
        <v>17</v>
      </c>
      <c r="M75" s="41">
        <f>_xlfn.MAXIFS(Table2[Volume du contenant (L)],Table2[nom complet de la rétention],Table1[[#This Row],[conca nom]])</f>
        <v>5</v>
      </c>
      <c r="N7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17</v>
      </c>
      <c r="O75" s="3" t="str">
        <f>IF(Table1[[#This Row],[volume de rétention minimal (L) selon le stockage actuel]]&lt;=Table1[[#This Row],[volume de rétention (L)]],"OK","NOK")</f>
        <v>OK</v>
      </c>
    </row>
    <row r="76" spans="1:15" x14ac:dyDescent="0.25">
      <c r="A76" s="3" t="s">
        <v>170</v>
      </c>
      <c r="B76" s="3" t="s">
        <v>171</v>
      </c>
      <c r="C76" s="3" t="s">
        <v>129</v>
      </c>
      <c r="D76" s="3" t="s">
        <v>169</v>
      </c>
      <c r="E76" s="40">
        <v>156</v>
      </c>
      <c r="F76" s="40">
        <v>76</v>
      </c>
      <c r="G76" s="40">
        <v>14</v>
      </c>
      <c r="H76" s="40"/>
      <c r="I76" s="28" t="str">
        <f t="shared" si="2"/>
        <v>Magasin_zone de charge_N°1</v>
      </c>
      <c r="J76" s="41">
        <f>ROUND(((E76*F76*G76/1000)-Table1[[#This Row],[volume à déduire si bac dans étagère]]),0)</f>
        <v>166</v>
      </c>
      <c r="K76" s="41" t="str">
        <f>IF((_xlfn.MAXIFS(Table2[Volume du contenant (L)],Table2[nom complet de la rétention],Table1[[#This Row],[conca nom]]))&gt;250,"oui","non")</f>
        <v>non</v>
      </c>
      <c r="L76" s="41">
        <f>SUMIFS(Table2[Volume stockée (L)],Table2[nom complet de la rétention],Table1[[#This Row],[conca nom]])</f>
        <v>100</v>
      </c>
      <c r="M76" s="41">
        <f>_xlfn.MAXIFS(Table2[Volume du contenant (L)],Table2[nom complet de la rétention],Table1[[#This Row],[conca nom]])</f>
        <v>5</v>
      </c>
      <c r="N7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100</v>
      </c>
      <c r="O76" s="3" t="str">
        <f>IF(Table1[[#This Row],[volume de rétention minimal (L) selon le stockage actuel]]&lt;=Table1[[#This Row],[volume de rétention (L)]],"OK","NOK")</f>
        <v>OK</v>
      </c>
    </row>
    <row r="77" spans="1:15" ht="30" x14ac:dyDescent="0.25">
      <c r="A77" s="3" t="s">
        <v>65</v>
      </c>
      <c r="B77" s="3" t="s">
        <v>66</v>
      </c>
      <c r="C77" s="3" t="s">
        <v>67</v>
      </c>
      <c r="D77" s="3"/>
      <c r="E77" s="40">
        <v>90</v>
      </c>
      <c r="F77" s="40">
        <v>35</v>
      </c>
      <c r="G77" s="40">
        <v>5</v>
      </c>
      <c r="H77" s="40"/>
      <c r="I77" s="3" t="str">
        <f t="shared" si="2"/>
        <v>Maintenance_Armoire produit chimique N°12_1er</v>
      </c>
      <c r="J77" s="41">
        <f>ROUND(((E77*F77*G77/1000)-Table1[[#This Row],[volume à déduire si bac dans étagère]]),0)</f>
        <v>16</v>
      </c>
      <c r="K77" s="41" t="str">
        <f>IF((_xlfn.MAXIFS(Table2[Volume du contenant (L)],Table2[nom complet de la rétention],Table1[[#This Row],[conca nom]]))&gt;250,"oui","non")</f>
        <v>non</v>
      </c>
      <c r="L77" s="41">
        <f>SUMIFS(Table2[Volume stockée (L)],Table2[nom complet de la rétention],Table1[[#This Row],[conca nom]])</f>
        <v>10.875</v>
      </c>
      <c r="M77" s="41">
        <f>_xlfn.MAXIFS(Table2[Volume du contenant (L)],Table2[nom complet de la rétention],Table1[[#This Row],[conca nom]])</f>
        <v>0.94599999999999995</v>
      </c>
      <c r="N7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10.875</v>
      </c>
      <c r="O77" s="3" t="str">
        <f>IF(Table1[[#This Row],[volume de rétention minimal (L) selon le stockage actuel]]&lt;=Table1[[#This Row],[volume de rétention (L)]],"OK","NOK")</f>
        <v>OK</v>
      </c>
    </row>
    <row r="78" spans="1:15" ht="30" x14ac:dyDescent="0.25">
      <c r="A78" s="3" t="s">
        <v>65</v>
      </c>
      <c r="B78" s="3" t="s">
        <v>66</v>
      </c>
      <c r="C78" s="3" t="s">
        <v>68</v>
      </c>
      <c r="D78" s="3"/>
      <c r="E78" s="40">
        <v>90</v>
      </c>
      <c r="F78" s="40">
        <v>35</v>
      </c>
      <c r="G78" s="40">
        <v>5</v>
      </c>
      <c r="H78" s="40"/>
      <c r="I78" s="3" t="str">
        <f t="shared" si="2"/>
        <v>Maintenance_Armoire produit chimique N°12_2e</v>
      </c>
      <c r="J78" s="41">
        <f>ROUND(((E78*F78*G78/1000)-Table1[[#This Row],[volume à déduire si bac dans étagère]]),0)</f>
        <v>16</v>
      </c>
      <c r="K78" s="41" t="str">
        <f>IF((_xlfn.MAXIFS(Table2[Volume du contenant (L)],Table2[nom complet de la rétention],Table1[[#This Row],[conca nom]]))&gt;250,"oui","non")</f>
        <v>non</v>
      </c>
      <c r="L78" s="41">
        <f>SUMIFS(Table2[Volume stockée (L)],Table2[nom complet de la rétention],Table1[[#This Row],[conca nom]])</f>
        <v>13.7</v>
      </c>
      <c r="M78" s="41">
        <f>_xlfn.MAXIFS(Table2[Volume du contenant (L)],Table2[nom complet de la rétention],Table1[[#This Row],[conca nom]])</f>
        <v>0.5</v>
      </c>
      <c r="N7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13.7</v>
      </c>
      <c r="O78" s="3" t="str">
        <f>IF(Table1[[#This Row],[volume de rétention minimal (L) selon le stockage actuel]]&lt;=Table1[[#This Row],[volume de rétention (L)]],"OK","NOK")</f>
        <v>OK</v>
      </c>
    </row>
    <row r="79" spans="1:15" ht="30" x14ac:dyDescent="0.25">
      <c r="A79" s="3" t="s">
        <v>65</v>
      </c>
      <c r="B79" s="3" t="s">
        <v>66</v>
      </c>
      <c r="C79" s="3" t="s">
        <v>69</v>
      </c>
      <c r="D79" s="3"/>
      <c r="E79" s="40">
        <v>90</v>
      </c>
      <c r="F79" s="40">
        <v>35</v>
      </c>
      <c r="G79" s="40">
        <v>5</v>
      </c>
      <c r="H79" s="40"/>
      <c r="I79" s="3" t="str">
        <f t="shared" si="2"/>
        <v>Maintenance_Armoire produit chimique N°12_3e</v>
      </c>
      <c r="J79" s="41">
        <f>ROUND(((E79*F79*G79/1000)-Table1[[#This Row],[volume à déduire si bac dans étagère]]),0)</f>
        <v>16</v>
      </c>
      <c r="K79" s="41" t="str">
        <f>IF((_xlfn.MAXIFS(Table2[Volume du contenant (L)],Table2[nom complet de la rétention],Table1[[#This Row],[conca nom]]))&gt;250,"oui","non")</f>
        <v>non</v>
      </c>
      <c r="L79" s="41">
        <f>SUMIFS(Table2[Volume stockée (L)],Table2[nom complet de la rétention],Table1[[#This Row],[conca nom]])</f>
        <v>9.8000000000000007</v>
      </c>
      <c r="M79" s="41">
        <f>_xlfn.MAXIFS(Table2[Volume du contenant (L)],Table2[nom complet de la rétention],Table1[[#This Row],[conca nom]])</f>
        <v>2</v>
      </c>
      <c r="N7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9.8000000000000007</v>
      </c>
      <c r="O79" s="3" t="str">
        <f>IF(Table1[[#This Row],[volume de rétention minimal (L) selon le stockage actuel]]&lt;=Table1[[#This Row],[volume de rétention (L)]],"OK","NOK")</f>
        <v>OK</v>
      </c>
    </row>
    <row r="80" spans="1:15" ht="30" x14ac:dyDescent="0.25">
      <c r="A80" s="3" t="s">
        <v>65</v>
      </c>
      <c r="B80" s="3" t="s">
        <v>66</v>
      </c>
      <c r="C80" s="3" t="s">
        <v>70</v>
      </c>
      <c r="D80" s="3"/>
      <c r="E80" s="40">
        <v>90</v>
      </c>
      <c r="F80" s="40">
        <v>35</v>
      </c>
      <c r="G80" s="40">
        <v>5</v>
      </c>
      <c r="H80" s="40"/>
      <c r="I80" s="3" t="str">
        <f t="shared" si="2"/>
        <v>Maintenance_Armoire produit chimique N°12_4e</v>
      </c>
      <c r="J80" s="41">
        <f>ROUND(((E80*F80*G80/1000)-Table1[[#This Row],[volume à déduire si bac dans étagère]]),0)</f>
        <v>16</v>
      </c>
      <c r="K80" s="41" t="str">
        <f>IF((_xlfn.MAXIFS(Table2[Volume du contenant (L)],Table2[nom complet de la rétention],Table1[[#This Row],[conca nom]]))&gt;250,"oui","non")</f>
        <v>non</v>
      </c>
      <c r="L80" s="41">
        <f>SUMIFS(Table2[Volume stockée (L)],Table2[nom complet de la rétention],Table1[[#This Row],[conca nom]])</f>
        <v>3.6</v>
      </c>
      <c r="M80" s="41">
        <f>_xlfn.MAXIFS(Table2[Volume du contenant (L)],Table2[nom complet de la rétention],Table1[[#This Row],[conca nom]])</f>
        <v>2</v>
      </c>
      <c r="N8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3.6</v>
      </c>
      <c r="O80" s="3" t="str">
        <f>IF(Table1[[#This Row],[volume de rétention minimal (L) selon le stockage actuel]]&lt;=Table1[[#This Row],[volume de rétention (L)]],"OK","NOK")</f>
        <v>OK</v>
      </c>
    </row>
    <row r="81" spans="1:15" ht="30" x14ac:dyDescent="0.25">
      <c r="A81" s="3" t="s">
        <v>65</v>
      </c>
      <c r="B81" s="3" t="s">
        <v>66</v>
      </c>
      <c r="C81" s="3" t="s">
        <v>71</v>
      </c>
      <c r="D81" s="3" t="s">
        <v>72</v>
      </c>
      <c r="E81" s="40">
        <v>36</v>
      </c>
      <c r="F81" s="40">
        <v>26</v>
      </c>
      <c r="G81" s="40">
        <v>19</v>
      </c>
      <c r="H81" s="40"/>
      <c r="I81" s="3" t="str">
        <f t="shared" si="2"/>
        <v>Maintenance_Armoire produit chimique N°12_5e  (dernier)</v>
      </c>
      <c r="J81" s="41">
        <f>ROUND(((E81*F81*G81/1000)-Table1[[#This Row],[volume à déduire si bac dans étagère]]),0)</f>
        <v>18</v>
      </c>
      <c r="K81" s="41" t="str">
        <f>IF((_xlfn.MAXIFS(Table2[Volume du contenant (L)],Table2[nom complet de la rétention],Table1[[#This Row],[conca nom]]))&gt;250,"oui","non")</f>
        <v>non</v>
      </c>
      <c r="L81" s="41">
        <f>SUMIFS(Table2[Volume stockée (L)],Table2[nom complet de la rétention],Table1[[#This Row],[conca nom]])</f>
        <v>5</v>
      </c>
      <c r="M81" s="41">
        <f>_xlfn.MAXIFS(Table2[Volume du contenant (L)],Table2[nom complet de la rétention],Table1[[#This Row],[conca nom]])</f>
        <v>5</v>
      </c>
      <c r="N8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5</v>
      </c>
      <c r="O81" s="3" t="str">
        <f>IF(Table1[[#This Row],[volume de rétention minimal (L) selon le stockage actuel]]&lt;=Table1[[#This Row],[volume de rétention (L)]],"OK","NOK")</f>
        <v>OK</v>
      </c>
    </row>
    <row r="82" spans="1:15" ht="30" x14ac:dyDescent="0.25">
      <c r="A82" s="3" t="s">
        <v>73</v>
      </c>
      <c r="B82" s="3" t="s">
        <v>74</v>
      </c>
      <c r="C82" s="3" t="s">
        <v>75</v>
      </c>
      <c r="D82" s="3"/>
      <c r="E82" s="40">
        <v>99</v>
      </c>
      <c r="F82" s="40">
        <v>36</v>
      </c>
      <c r="G82" s="40">
        <v>5</v>
      </c>
      <c r="H82" s="40"/>
      <c r="I82" s="3" t="str">
        <f t="shared" si="2"/>
        <v>Peinture_niveau cabine 1_etagère 1</v>
      </c>
      <c r="J82" s="41">
        <f>ROUND(((E82*F82*G82/1000)-Table1[[#This Row],[volume à déduire si bac dans étagère]]),0)</f>
        <v>18</v>
      </c>
      <c r="K82" s="41" t="str">
        <f>IF((_xlfn.MAXIFS(Table2[Volume du contenant (L)],Table2[nom complet de la rétention],Table1[[#This Row],[conca nom]]))&gt;250,"oui","non")</f>
        <v>non</v>
      </c>
      <c r="L82" s="41">
        <f>SUMIFS(Table2[Volume stockée (L)],Table2[nom complet de la rétention],Table1[[#This Row],[conca nom]])</f>
        <v>14.4</v>
      </c>
      <c r="M82" s="41">
        <f>_xlfn.MAXIFS(Table2[Volume du contenant (L)],Table2[nom complet de la rétention],Table1[[#This Row],[conca nom]])</f>
        <v>0.4</v>
      </c>
      <c r="N8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14.4</v>
      </c>
      <c r="O82" s="3" t="str">
        <f>IF(Table1[[#This Row],[volume de rétention minimal (L) selon le stockage actuel]]&lt;=Table1[[#This Row],[volume de rétention (L)]],"OK","NOK")</f>
        <v>OK</v>
      </c>
    </row>
    <row r="83" spans="1:15" ht="30" x14ac:dyDescent="0.25">
      <c r="A83" s="3" t="s">
        <v>73</v>
      </c>
      <c r="B83" s="3" t="s">
        <v>74</v>
      </c>
      <c r="C83" s="3" t="s">
        <v>76</v>
      </c>
      <c r="D83" s="3"/>
      <c r="E83" s="40">
        <v>99</v>
      </c>
      <c r="F83" s="40">
        <v>36</v>
      </c>
      <c r="G83" s="40">
        <v>5</v>
      </c>
      <c r="H83" s="40"/>
      <c r="I83" s="3" t="str">
        <f t="shared" si="2"/>
        <v>Peinture_niveau cabine 1_etagère 2</v>
      </c>
      <c r="J83" s="41">
        <f>ROUND(((E83*F83*G83/1000)-Table1[[#This Row],[volume à déduire si bac dans étagère]]),0)</f>
        <v>18</v>
      </c>
      <c r="K83" s="41" t="str">
        <f>IF((_xlfn.MAXIFS(Table2[Volume du contenant (L)],Table2[nom complet de la rétention],Table1[[#This Row],[conca nom]]))&gt;250,"oui","non")</f>
        <v>non</v>
      </c>
      <c r="L83" s="41">
        <f>SUMIFS(Table2[Volume stockée (L)],Table2[nom complet de la rétention],Table1[[#This Row],[conca nom]])</f>
        <v>4.5</v>
      </c>
      <c r="M83" s="41">
        <f>_xlfn.MAXIFS(Table2[Volume du contenant (L)],Table2[nom complet de la rétention],Table1[[#This Row],[conca nom]])</f>
        <v>0.5</v>
      </c>
      <c r="N8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4.5</v>
      </c>
      <c r="O83" s="3" t="str">
        <f>IF(Table1[[#This Row],[volume de rétention minimal (L) selon le stockage actuel]]&lt;=Table1[[#This Row],[volume de rétention (L)]],"OK","NOK")</f>
        <v>OK</v>
      </c>
    </row>
    <row r="84" spans="1:15" ht="30" x14ac:dyDescent="0.25">
      <c r="A84" s="15" t="s">
        <v>73</v>
      </c>
      <c r="B84" s="17" t="s">
        <v>74</v>
      </c>
      <c r="C84" s="17" t="s">
        <v>77</v>
      </c>
      <c r="D84" s="17"/>
      <c r="E84" s="40">
        <v>99</v>
      </c>
      <c r="F84" s="40">
        <v>36</v>
      </c>
      <c r="G84" s="40">
        <v>5</v>
      </c>
      <c r="H84" s="40"/>
      <c r="I84" s="3" t="str">
        <f t="shared" si="2"/>
        <v>Peinture_niveau cabine 1_etagère 3</v>
      </c>
      <c r="J84" s="41">
        <f>ROUND(((E84*F84*G84/1000)-Table1[[#This Row],[volume à déduire si bac dans étagère]]),0)</f>
        <v>18</v>
      </c>
      <c r="K84" s="41" t="str">
        <f>IF((_xlfn.MAXIFS(Table2[Volume du contenant (L)],Table2[nom complet de la rétention],Table1[[#This Row],[conca nom]]))&gt;250,"oui","non")</f>
        <v>non</v>
      </c>
      <c r="L84" s="41">
        <f>SUMIFS(Table2[Volume stockée (L)],Table2[nom complet de la rétention],Table1[[#This Row],[conca nom]])</f>
        <v>17.600000000000001</v>
      </c>
      <c r="M84" s="41">
        <f>_xlfn.MAXIFS(Table2[Volume du contenant (L)],Table2[nom complet de la rétention],Table1[[#This Row],[conca nom]])</f>
        <v>0.4</v>
      </c>
      <c r="N8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17.600000000000001</v>
      </c>
      <c r="O84" s="3" t="str">
        <f>IF(Table1[[#This Row],[volume de rétention minimal (L) selon le stockage actuel]]&lt;=Table1[[#This Row],[volume de rétention (L)]],"OK","NOK")</f>
        <v>OK</v>
      </c>
    </row>
    <row r="85" spans="1:15" ht="30" x14ac:dyDescent="0.25">
      <c r="A85" s="15" t="s">
        <v>73</v>
      </c>
      <c r="B85" s="17" t="s">
        <v>74</v>
      </c>
      <c r="C85" s="17" t="s">
        <v>78</v>
      </c>
      <c r="D85" s="17"/>
      <c r="E85" s="40">
        <v>99</v>
      </c>
      <c r="F85" s="40">
        <v>36</v>
      </c>
      <c r="G85" s="40">
        <v>5</v>
      </c>
      <c r="H85" s="40"/>
      <c r="I85" s="3" t="str">
        <f t="shared" si="2"/>
        <v>Peinture_niveau cabine 1_etagère 4</v>
      </c>
      <c r="J85" s="41">
        <f>ROUND(((E85*F85*G85/1000)-Table1[[#This Row],[volume à déduire si bac dans étagère]]),0)</f>
        <v>18</v>
      </c>
      <c r="K85" s="41" t="str">
        <f>IF((_xlfn.MAXIFS(Table2[Volume du contenant (L)],Table2[nom complet de la rétention],Table1[[#This Row],[conca nom]]))&gt;250,"oui","non")</f>
        <v>non</v>
      </c>
      <c r="L85" s="41">
        <f>SUMIFS(Table2[Volume stockée (L)],Table2[nom complet de la rétention],Table1[[#This Row],[conca nom]])</f>
        <v>9.1999999999999993</v>
      </c>
      <c r="M85" s="41">
        <f>_xlfn.MAXIFS(Table2[Volume du contenant (L)],Table2[nom complet de la rétention],Table1[[#This Row],[conca nom]])</f>
        <v>1</v>
      </c>
      <c r="N8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9.1999999999999993</v>
      </c>
      <c r="O85" s="3" t="str">
        <f>IF(Table1[[#This Row],[volume de rétention minimal (L) selon le stockage actuel]]&lt;=Table1[[#This Row],[volume de rétention (L)]],"OK","NOK")</f>
        <v>OK</v>
      </c>
    </row>
    <row r="86" spans="1:15" x14ac:dyDescent="0.25">
      <c r="A86" s="15" t="s">
        <v>73</v>
      </c>
      <c r="B86" s="17" t="s">
        <v>79</v>
      </c>
      <c r="C86" s="17" t="s">
        <v>75</v>
      </c>
      <c r="D86" s="17"/>
      <c r="E86" s="40">
        <v>94</v>
      </c>
      <c r="F86" s="40">
        <v>44</v>
      </c>
      <c r="G86" s="40">
        <v>5</v>
      </c>
      <c r="H86" s="40"/>
      <c r="I86" s="3" t="str">
        <f t="shared" si="2"/>
        <v>Peinture_zone comm_etagère 1</v>
      </c>
      <c r="J86" s="41">
        <f>ROUND(((E86*F86*G86/1000)-Table1[[#This Row],[volume à déduire si bac dans étagère]]),0)</f>
        <v>21</v>
      </c>
      <c r="K86" s="41" t="str">
        <f>IF((_xlfn.MAXIFS(Table2[Volume du contenant (L)],Table2[nom complet de la rétention],Table1[[#This Row],[conca nom]]))&gt;250,"oui","non")</f>
        <v>non</v>
      </c>
      <c r="L86" s="41">
        <f>SUMIFS(Table2[Volume stockée (L)],Table2[nom complet de la rétention],Table1[[#This Row],[conca nom]])</f>
        <v>9</v>
      </c>
      <c r="M86" s="41">
        <f>_xlfn.MAXIFS(Table2[Volume du contenant (L)],Table2[nom complet de la rétention],Table1[[#This Row],[conca nom]])</f>
        <v>1</v>
      </c>
      <c r="N8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9</v>
      </c>
      <c r="O86" s="3" t="str">
        <f>IF(Table1[[#This Row],[volume de rétention minimal (L) selon le stockage actuel]]&lt;=Table1[[#This Row],[volume de rétention (L)]],"OK","NOK")</f>
        <v>OK</v>
      </c>
    </row>
    <row r="87" spans="1:15" x14ac:dyDescent="0.25">
      <c r="A87" s="15" t="s">
        <v>73</v>
      </c>
      <c r="B87" s="17" t="s">
        <v>79</v>
      </c>
      <c r="C87" s="17" t="s">
        <v>76</v>
      </c>
      <c r="D87" s="17"/>
      <c r="E87" s="40">
        <v>94</v>
      </c>
      <c r="F87" s="40">
        <v>44</v>
      </c>
      <c r="G87" s="40">
        <v>5</v>
      </c>
      <c r="H87" s="40"/>
      <c r="I87" s="3" t="str">
        <f t="shared" si="2"/>
        <v>Peinture_zone comm_etagère 2</v>
      </c>
      <c r="J87" s="41">
        <f>ROUND(((E87*F87*G87/1000)-Table1[[#This Row],[volume à déduire si bac dans étagère]]),0)</f>
        <v>21</v>
      </c>
      <c r="K87" s="41" t="str">
        <f>IF((_xlfn.MAXIFS(Table2[Volume du contenant (L)],Table2[nom complet de la rétention],Table1[[#This Row],[conca nom]]))&gt;250,"oui","non")</f>
        <v>non</v>
      </c>
      <c r="L87" s="41">
        <f>SUMIFS(Table2[Volume stockée (L)],Table2[nom complet de la rétention],Table1[[#This Row],[conca nom]])</f>
        <v>14.8</v>
      </c>
      <c r="M87" s="41">
        <f>_xlfn.MAXIFS(Table2[Volume du contenant (L)],Table2[nom complet de la rétention],Table1[[#This Row],[conca nom]])</f>
        <v>1</v>
      </c>
      <c r="N8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14.8</v>
      </c>
      <c r="O87" s="3" t="str">
        <f>IF(Table1[[#This Row],[volume de rétention minimal (L) selon le stockage actuel]]&lt;=Table1[[#This Row],[volume de rétention (L)]],"OK","NOK")</f>
        <v>OK</v>
      </c>
    </row>
    <row r="88" spans="1:15" x14ac:dyDescent="0.25">
      <c r="A88" s="15" t="s">
        <v>73</v>
      </c>
      <c r="B88" s="17" t="s">
        <v>79</v>
      </c>
      <c r="C88" s="17" t="s">
        <v>77</v>
      </c>
      <c r="D88" s="17"/>
      <c r="E88" s="40">
        <v>94</v>
      </c>
      <c r="F88" s="40">
        <v>44</v>
      </c>
      <c r="G88" s="40">
        <v>5</v>
      </c>
      <c r="H88" s="40"/>
      <c r="I88" s="3" t="str">
        <f t="shared" si="2"/>
        <v>Peinture_zone comm_etagère 3</v>
      </c>
      <c r="J88" s="41">
        <f>ROUND(((E88*F88*G88/1000)-Table1[[#This Row],[volume à déduire si bac dans étagère]]),0)</f>
        <v>21</v>
      </c>
      <c r="K88" s="41" t="str">
        <f>IF((_xlfn.MAXIFS(Table2[Volume du contenant (L)],Table2[nom complet de la rétention],Table1[[#This Row],[conca nom]]))&gt;250,"oui","non")</f>
        <v>non</v>
      </c>
      <c r="L88" s="41">
        <f>SUMIFS(Table2[Volume stockée (L)],Table2[nom complet de la rétention],Table1[[#This Row],[conca nom]])</f>
        <v>11</v>
      </c>
      <c r="M88" s="41">
        <f>_xlfn.MAXIFS(Table2[Volume du contenant (L)],Table2[nom complet de la rétention],Table1[[#This Row],[conca nom]])</f>
        <v>5</v>
      </c>
      <c r="N8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11</v>
      </c>
      <c r="O88" s="3" t="str">
        <f>IF(Table1[[#This Row],[volume de rétention minimal (L) selon le stockage actuel]]&lt;=Table1[[#This Row],[volume de rétention (L)]],"OK","NOK")</f>
        <v>OK</v>
      </c>
    </row>
    <row r="89" spans="1:15" x14ac:dyDescent="0.25">
      <c r="A89" s="15" t="s">
        <v>73</v>
      </c>
      <c r="B89" s="17" t="s">
        <v>79</v>
      </c>
      <c r="C89" s="17" t="s">
        <v>78</v>
      </c>
      <c r="D89" s="17"/>
      <c r="E89" s="40">
        <v>94</v>
      </c>
      <c r="F89" s="40">
        <v>44</v>
      </c>
      <c r="G89" s="40">
        <v>5.5</v>
      </c>
      <c r="H89" s="40"/>
      <c r="I89" s="3" t="str">
        <f t="shared" si="2"/>
        <v>Peinture_zone comm_etagère 4</v>
      </c>
      <c r="J89" s="41">
        <f>ROUND(((E89*F89*G89/1000)-Table1[[#This Row],[volume à déduire si bac dans étagère]]),0)</f>
        <v>23</v>
      </c>
      <c r="K89" s="41" t="str">
        <f>IF((_xlfn.MAXIFS(Table2[Volume du contenant (L)],Table2[nom complet de la rétention],Table1[[#This Row],[conca nom]]))&gt;250,"oui","non")</f>
        <v>non</v>
      </c>
      <c r="L89" s="41">
        <f>SUMIFS(Table2[Volume stockée (L)],Table2[nom complet de la rétention],Table1[[#This Row],[conca nom]])</f>
        <v>21.4</v>
      </c>
      <c r="M89" s="41">
        <f>_xlfn.MAXIFS(Table2[Volume du contenant (L)],Table2[nom complet de la rétention],Table1[[#This Row],[conca nom]])</f>
        <v>5</v>
      </c>
      <c r="N8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21.4</v>
      </c>
      <c r="O89" s="3" t="str">
        <f>IF(Table1[[#This Row],[volume de rétention minimal (L) selon le stockage actuel]]&lt;=Table1[[#This Row],[volume de rétention (L)]],"OK","NOK")</f>
        <v>OK</v>
      </c>
    </row>
    <row r="90" spans="1:15" x14ac:dyDescent="0.25">
      <c r="A90" s="15" t="s">
        <v>73</v>
      </c>
      <c r="B90" s="17" t="s">
        <v>112</v>
      </c>
      <c r="C90" s="17" t="s">
        <v>113</v>
      </c>
      <c r="D90" s="17" t="s">
        <v>114</v>
      </c>
      <c r="E90" s="40">
        <v>274</v>
      </c>
      <c r="F90" s="40">
        <v>100</v>
      </c>
      <c r="G90" s="40">
        <v>13</v>
      </c>
      <c r="H90" s="40"/>
      <c r="I90" s="3" t="str">
        <f t="shared" si="2"/>
        <v>Peinture_Labo_Rétention pot</v>
      </c>
      <c r="J90" s="41">
        <f>ROUND(((E90*F90*G90/1000)-Table1[[#This Row],[volume à déduire si bac dans étagère]]),0)</f>
        <v>356</v>
      </c>
      <c r="K90" s="41" t="str">
        <f>IF((_xlfn.MAXIFS(Table2[Volume du contenant (L)],Table2[nom complet de la rétention],Table1[[#This Row],[conca nom]]))&gt;250,"oui","non")</f>
        <v>non</v>
      </c>
      <c r="L90" s="41">
        <f>SUMIFS(Table2[Volume stockée (L)],Table2[nom complet de la rétention],Table1[[#This Row],[conca nom]])</f>
        <v>188</v>
      </c>
      <c r="M90" s="41">
        <f>_xlfn.MAXIFS(Table2[Volume du contenant (L)],Table2[nom complet de la rétention],Table1[[#This Row],[conca nom]])</f>
        <v>20</v>
      </c>
      <c r="N9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188</v>
      </c>
      <c r="O90" s="3" t="str">
        <f>IF(Table1[[#This Row],[volume de rétention minimal (L) selon le stockage actuel]]&lt;=Table1[[#This Row],[volume de rétention (L)]],"OK","NOK")</f>
        <v>OK</v>
      </c>
    </row>
    <row r="91" spans="1:15" x14ac:dyDescent="0.25">
      <c r="A91" s="15" t="s">
        <v>73</v>
      </c>
      <c r="B91" s="3" t="s">
        <v>112</v>
      </c>
      <c r="C91" s="3" t="s">
        <v>115</v>
      </c>
      <c r="D91" s="3" t="s">
        <v>114</v>
      </c>
      <c r="E91" s="40">
        <v>274</v>
      </c>
      <c r="F91" s="40">
        <v>100</v>
      </c>
      <c r="G91" s="40">
        <v>13</v>
      </c>
      <c r="H91" s="40"/>
      <c r="I91" s="3" t="str">
        <f t="shared" si="2"/>
        <v>Peinture_Labo_Rétention Fut</v>
      </c>
      <c r="J91" s="41">
        <f>ROUND(((E91*F91*G91/1000)-Table1[[#This Row],[volume à déduire si bac dans étagère]]),0)</f>
        <v>356</v>
      </c>
      <c r="K91" s="41" t="str">
        <f>IF((_xlfn.MAXIFS(Table2[Volume du contenant (L)],Table2[nom complet de la rétention],Table1[[#This Row],[conca nom]]))&gt;250,"oui","non")</f>
        <v>non</v>
      </c>
      <c r="L91" s="41">
        <f>SUMIFS(Table2[Volume stockée (L)],Table2[nom complet de la rétention],Table1[[#This Row],[conca nom]])</f>
        <v>208</v>
      </c>
      <c r="M91" s="41">
        <f>_xlfn.MAXIFS(Table2[Volume du contenant (L)],Table2[nom complet de la rétention],Table1[[#This Row],[conca nom]])</f>
        <v>208</v>
      </c>
      <c r="N9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91" s="3" t="str">
        <f>IF(Table1[[#This Row],[volume de rétention minimal (L) selon le stockage actuel]]&lt;=Table1[[#This Row],[volume de rétention (L)]],"OK","NOK")</f>
        <v>OK</v>
      </c>
    </row>
    <row r="92" spans="1:15" ht="30" x14ac:dyDescent="0.25">
      <c r="A92" s="15" t="s">
        <v>73</v>
      </c>
      <c r="B92" s="3" t="s">
        <v>112</v>
      </c>
      <c r="C92" s="3" t="s">
        <v>116</v>
      </c>
      <c r="D92" s="3"/>
      <c r="E92" s="40">
        <v>134</v>
      </c>
      <c r="F92" s="40">
        <v>132</v>
      </c>
      <c r="G92" s="40">
        <v>17</v>
      </c>
      <c r="H92" s="40"/>
      <c r="I92" s="3" t="str">
        <f t="shared" si="2"/>
        <v>Peinture_Labo_Rétention recyclage</v>
      </c>
      <c r="J92" s="41">
        <f>ROUND(((E92*F92*G92/1000)-Table1[[#This Row],[volume à déduire si bac dans étagère]]),0)</f>
        <v>301</v>
      </c>
      <c r="K92" s="41" t="str">
        <f>IF((_xlfn.MAXIFS(Table2[Volume du contenant (L)],Table2[nom complet de la rétention],Table1[[#This Row],[conca nom]]))&gt;250,"oui","non")</f>
        <v>non</v>
      </c>
      <c r="L92" s="41">
        <f>SUMIFS(Table2[Volume stockée (L)],Table2[nom complet de la rétention],Table1[[#This Row],[conca nom]])</f>
        <v>300</v>
      </c>
      <c r="M92" s="41">
        <f>_xlfn.MAXIFS(Table2[Volume du contenant (L)],Table2[nom complet de la rétention],Table1[[#This Row],[conca nom]])</f>
        <v>150</v>
      </c>
      <c r="N9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300</v>
      </c>
      <c r="O92" s="3" t="str">
        <f>IF(Table1[[#This Row],[volume de rétention minimal (L) selon le stockage actuel]]&lt;=Table1[[#This Row],[volume de rétention (L)]],"OK","NOK")</f>
        <v>OK</v>
      </c>
    </row>
    <row r="93" spans="1:15" ht="30" x14ac:dyDescent="0.25">
      <c r="A93" s="3" t="s">
        <v>73</v>
      </c>
      <c r="B93" s="3" t="s">
        <v>112</v>
      </c>
      <c r="C93" s="3" t="s">
        <v>117</v>
      </c>
      <c r="D93" s="3"/>
      <c r="E93" s="40">
        <v>81</v>
      </c>
      <c r="F93" s="40">
        <v>81</v>
      </c>
      <c r="G93" s="40">
        <v>29</v>
      </c>
      <c r="H93" s="40"/>
      <c r="I93" s="3" t="str">
        <f t="shared" si="2"/>
        <v>Peinture_Labo_Rétention malaxeur</v>
      </c>
      <c r="J93" s="41">
        <f>ROUND(((E93*F93*G93/1000)-Table1[[#This Row],[volume à déduire si bac dans étagère]]),0)</f>
        <v>190</v>
      </c>
      <c r="K93" s="41" t="str">
        <f>IF((_xlfn.MAXIFS(Table2[Volume du contenant (L)],Table2[nom complet de la rétention],Table1[[#This Row],[conca nom]]))&gt;250,"oui","non")</f>
        <v>non</v>
      </c>
      <c r="L93" s="41">
        <f>SUMIFS(Table2[Volume stockée (L)],Table2[nom complet de la rétention],Table1[[#This Row],[conca nom]])</f>
        <v>25</v>
      </c>
      <c r="M93" s="41">
        <f>_xlfn.MAXIFS(Table2[Volume du contenant (L)],Table2[nom complet de la rétention],Table1[[#This Row],[conca nom]])</f>
        <v>25</v>
      </c>
      <c r="N9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25</v>
      </c>
      <c r="O93" s="3" t="str">
        <f>IF(Table1[[#This Row],[volume de rétention minimal (L) selon le stockage actuel]]&lt;=Table1[[#This Row],[volume de rétention (L)]],"OK","NOK")</f>
        <v>OK</v>
      </c>
    </row>
    <row r="94" spans="1:15" x14ac:dyDescent="0.25">
      <c r="A94" s="3" t="s">
        <v>73</v>
      </c>
      <c r="B94" s="3" t="s">
        <v>112</v>
      </c>
      <c r="C94" s="3" t="s">
        <v>118</v>
      </c>
      <c r="D94" s="3"/>
      <c r="E94" s="40">
        <v>115</v>
      </c>
      <c r="F94" s="40">
        <v>62</v>
      </c>
      <c r="G94" s="40">
        <v>38</v>
      </c>
      <c r="H94" s="40"/>
      <c r="I94" s="28" t="str">
        <f t="shared" si="2"/>
        <v>Peinture_Labo_Rétention Fut 2</v>
      </c>
      <c r="J94" s="41">
        <f>ROUND(((E94*F94*G94/1000)-Table1[[#This Row],[volume à déduire si bac dans étagère]]),0)</f>
        <v>271</v>
      </c>
      <c r="K94" s="41" t="str">
        <f>IF((_xlfn.MAXIFS(Table2[Volume du contenant (L)],Table2[nom complet de la rétention],Table1[[#This Row],[conca nom]]))&gt;250,"oui","non")</f>
        <v>non</v>
      </c>
      <c r="L94" s="41">
        <f>SUMIFS(Table2[Volume stockée (L)],Table2[nom complet de la rétention],Table1[[#This Row],[conca nom]])</f>
        <v>208</v>
      </c>
      <c r="M94" s="41">
        <f>_xlfn.MAXIFS(Table2[Volume du contenant (L)],Table2[nom complet de la rétention],Table1[[#This Row],[conca nom]])</f>
        <v>208</v>
      </c>
      <c r="N9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208</v>
      </c>
      <c r="O94" s="3" t="str">
        <f>IF(Table1[[#This Row],[volume de rétention minimal (L) selon le stockage actuel]]&lt;=Table1[[#This Row],[volume de rétention (L)]],"OK","NOK")</f>
        <v>OK</v>
      </c>
    </row>
    <row r="95" spans="1:15" ht="30" x14ac:dyDescent="0.25">
      <c r="A95" s="3" t="s">
        <v>80</v>
      </c>
      <c r="B95" s="3" t="s">
        <v>81</v>
      </c>
      <c r="C95" s="20" t="s">
        <v>82</v>
      </c>
      <c r="D95" s="3" t="s">
        <v>83</v>
      </c>
      <c r="E95" s="40">
        <v>37</v>
      </c>
      <c r="F95" s="40">
        <v>27</v>
      </c>
      <c r="G95" s="40">
        <v>11</v>
      </c>
      <c r="H95" s="40"/>
      <c r="I95" s="3" t="str">
        <f t="shared" si="2"/>
        <v>prépa GBC_grande armoire_1er étage - bac N°1</v>
      </c>
      <c r="J95" s="41">
        <f>ROUND(((E95*F95*G95/1000)-Table1[[#This Row],[volume à déduire si bac dans étagère]]),0)</f>
        <v>11</v>
      </c>
      <c r="K95" s="41" t="str">
        <f>IF((_xlfn.MAXIFS(Table2[Volume du contenant (L)],Table2[nom complet de la rétention],Table1[[#This Row],[conca nom]]))&gt;250,"oui","non")</f>
        <v>non</v>
      </c>
      <c r="L95" s="41">
        <f>SUMIFS(Table2[Volume stockée (L)],Table2[nom complet de la rétention],Table1[[#This Row],[conca nom]])</f>
        <v>8.8000000000000007</v>
      </c>
      <c r="M95" s="41">
        <f>_xlfn.MAXIFS(Table2[Volume du contenant (L)],Table2[nom complet de la rétention],Table1[[#This Row],[conca nom]])</f>
        <v>0.5</v>
      </c>
      <c r="N9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8.8000000000000007</v>
      </c>
      <c r="O95" s="3" t="str">
        <f>IF(Table1[[#This Row],[volume de rétention minimal (L) selon le stockage actuel]]&lt;=Table1[[#This Row],[volume de rétention (L)]],"OK","NOK")</f>
        <v>OK</v>
      </c>
    </row>
    <row r="96" spans="1:15" ht="30" x14ac:dyDescent="0.25">
      <c r="A96" s="3" t="s">
        <v>80</v>
      </c>
      <c r="B96" s="3" t="s">
        <v>81</v>
      </c>
      <c r="C96" s="20" t="s">
        <v>84</v>
      </c>
      <c r="D96" s="3" t="s">
        <v>83</v>
      </c>
      <c r="E96" s="40">
        <v>37</v>
      </c>
      <c r="F96" s="40">
        <v>27</v>
      </c>
      <c r="G96" s="40">
        <v>11</v>
      </c>
      <c r="H96" s="40"/>
      <c r="I96" s="3" t="str">
        <f t="shared" si="2"/>
        <v>prépa GBC_grande armoire_1er étage - bac N°2</v>
      </c>
      <c r="J96" s="41">
        <f>ROUND(((E96*F96*G96/1000)-Table1[[#This Row],[volume à déduire si bac dans étagère]]),0)</f>
        <v>11</v>
      </c>
      <c r="K96" s="41" t="str">
        <f>IF((_xlfn.MAXIFS(Table2[Volume du contenant (L)],Table2[nom complet de la rétention],Table1[[#This Row],[conca nom]]))&gt;250,"oui","non")</f>
        <v>non</v>
      </c>
      <c r="L96" s="41">
        <f>SUMIFS(Table2[Volume stockée (L)],Table2[nom complet de la rétention],Table1[[#This Row],[conca nom]])</f>
        <v>8.6490000000000009</v>
      </c>
      <c r="M96" s="41">
        <f>_xlfn.MAXIFS(Table2[Volume du contenant (L)],Table2[nom complet de la rétention],Table1[[#This Row],[conca nom]])</f>
        <v>0.3</v>
      </c>
      <c r="N9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8.6490000000000009</v>
      </c>
      <c r="O96" s="3" t="str">
        <f>IF(Table1[[#This Row],[volume de rétention minimal (L) selon le stockage actuel]]&lt;=Table1[[#This Row],[volume de rétention (L)]],"OK","NOK")</f>
        <v>OK</v>
      </c>
    </row>
    <row r="97" spans="1:22" ht="30" x14ac:dyDescent="0.25">
      <c r="A97" s="3" t="s">
        <v>80</v>
      </c>
      <c r="B97" s="3" t="s">
        <v>81</v>
      </c>
      <c r="C97" s="3" t="s">
        <v>85</v>
      </c>
      <c r="D97" s="3" t="s">
        <v>83</v>
      </c>
      <c r="E97" s="40">
        <v>37</v>
      </c>
      <c r="F97" s="40">
        <v>27</v>
      </c>
      <c r="G97" s="40">
        <v>11</v>
      </c>
      <c r="H97" s="40"/>
      <c r="I97" s="3" t="str">
        <f t="shared" si="2"/>
        <v>prépa GBC_grande armoire_2e étages - bac n°3</v>
      </c>
      <c r="J97" s="41">
        <f>ROUND(((E97*F97*G97/1000)-Table1[[#This Row],[volume à déduire si bac dans étagère]]),0)</f>
        <v>11</v>
      </c>
      <c r="K97" s="41" t="str">
        <f>IF((_xlfn.MAXIFS(Table2[Volume du contenant (L)],Table2[nom complet de la rétention],Table1[[#This Row],[conca nom]]))&gt;250,"oui","non")</f>
        <v>non</v>
      </c>
      <c r="L97" s="41">
        <f>SUMIFS(Table2[Volume stockée (L)],Table2[nom complet de la rétention],Table1[[#This Row],[conca nom]])</f>
        <v>9.2000000000000011</v>
      </c>
      <c r="M97" s="41">
        <f>_xlfn.MAXIFS(Table2[Volume du contenant (L)],Table2[nom complet de la rétention],Table1[[#This Row],[conca nom]])</f>
        <v>0.4</v>
      </c>
      <c r="N9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9.2000000000000011</v>
      </c>
      <c r="O97" s="3" t="str">
        <f>IF(Table1[[#This Row],[volume de rétention minimal (L) selon le stockage actuel]]&lt;=Table1[[#This Row],[volume de rétention (L)]],"OK","NOK")</f>
        <v>OK</v>
      </c>
    </row>
    <row r="98" spans="1:22" ht="30" x14ac:dyDescent="0.25">
      <c r="A98" s="3" t="s">
        <v>80</v>
      </c>
      <c r="B98" s="3" t="s">
        <v>81</v>
      </c>
      <c r="C98" s="3" t="s">
        <v>86</v>
      </c>
      <c r="D98" s="3" t="s">
        <v>83</v>
      </c>
      <c r="E98" s="40">
        <v>37</v>
      </c>
      <c r="F98" s="40">
        <v>27</v>
      </c>
      <c r="G98" s="40">
        <v>11</v>
      </c>
      <c r="H98" s="40"/>
      <c r="I98" s="3" t="str">
        <f t="shared" si="2"/>
        <v>prépa GBC_grande armoire_2e étages - bac n°4</v>
      </c>
      <c r="J98" s="41">
        <f>ROUND(((E98*F98*G98/1000)-Table1[[#This Row],[volume à déduire si bac dans étagère]]),0)</f>
        <v>11</v>
      </c>
      <c r="K98" s="41" t="str">
        <f>IF((_xlfn.MAXIFS(Table2[Volume du contenant (L)],Table2[nom complet de la rétention],Table1[[#This Row],[conca nom]]))&gt;250,"oui","non")</f>
        <v>non</v>
      </c>
      <c r="L98" s="41">
        <f>SUMIFS(Table2[Volume stockée (L)],Table2[nom complet de la rétention],Table1[[#This Row],[conca nom]])</f>
        <v>2.8000000000000003</v>
      </c>
      <c r="M98" s="41">
        <f>_xlfn.MAXIFS(Table2[Volume du contenant (L)],Table2[nom complet de la rétention],Table1[[#This Row],[conca nom]])</f>
        <v>0.4</v>
      </c>
      <c r="N9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2.8000000000000003</v>
      </c>
      <c r="O98" s="3" t="str">
        <f>IF(Table1[[#This Row],[volume de rétention minimal (L) selon le stockage actuel]]&lt;=Table1[[#This Row],[volume de rétention (L)]],"OK","NOK")</f>
        <v>OK</v>
      </c>
    </row>
    <row r="99" spans="1:22" ht="75" x14ac:dyDescent="0.25">
      <c r="A99" s="3" t="s">
        <v>80</v>
      </c>
      <c r="B99" s="3" t="s">
        <v>81</v>
      </c>
      <c r="C99" s="3" t="s">
        <v>87</v>
      </c>
      <c r="D99" s="3" t="s">
        <v>88</v>
      </c>
      <c r="E99" s="40">
        <v>101</v>
      </c>
      <c r="F99" s="40">
        <v>38</v>
      </c>
      <c r="G99" s="40">
        <v>7</v>
      </c>
      <c r="H99" s="40"/>
      <c r="I99" s="3" t="str">
        <f t="shared" si="2"/>
        <v>prépa GBC_grande armoire_3eme etage</v>
      </c>
      <c r="J99" s="41">
        <f>ROUND(((E99*F99*G99/1000)-Table1[[#This Row],[volume à déduire si bac dans étagère]]),0)</f>
        <v>27</v>
      </c>
      <c r="K99" s="41" t="str">
        <f>IF((_xlfn.MAXIFS(Table2[Volume du contenant (L)],Table2[nom complet de la rétention],Table1[[#This Row],[conca nom]]))&gt;250,"oui","non")</f>
        <v>non</v>
      </c>
      <c r="L99" s="41">
        <f>SUMIFS(Table2[Volume stockée (L)],Table2[nom complet de la rétention],Table1[[#This Row],[conca nom]])</f>
        <v>23</v>
      </c>
      <c r="M99" s="41">
        <f>_xlfn.MAXIFS(Table2[Volume du contenant (L)],Table2[nom complet de la rétention],Table1[[#This Row],[conca nom]])</f>
        <v>5</v>
      </c>
      <c r="N9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23</v>
      </c>
      <c r="O99" s="3" t="str">
        <f>IF(Table1[[#This Row],[volume de rétention minimal (L) selon le stockage actuel]]&lt;=Table1[[#This Row],[volume de rétention (L)]],"OK","NOK")</f>
        <v>OK</v>
      </c>
      <c r="Q99" s="34"/>
      <c r="R99" s="34"/>
      <c r="S99" s="34"/>
      <c r="T99" s="34"/>
      <c r="U99" s="34"/>
      <c r="V99" s="1"/>
    </row>
    <row r="100" spans="1:22" ht="30" x14ac:dyDescent="0.25">
      <c r="A100" s="3" t="s">
        <v>80</v>
      </c>
      <c r="B100" s="3" t="s">
        <v>89</v>
      </c>
      <c r="C100" s="20" t="s">
        <v>82</v>
      </c>
      <c r="D100" s="3" t="s">
        <v>83</v>
      </c>
      <c r="E100" s="40">
        <v>37</v>
      </c>
      <c r="F100" s="40">
        <v>27</v>
      </c>
      <c r="G100" s="40">
        <v>11</v>
      </c>
      <c r="H100" s="40"/>
      <c r="I100" s="3" t="str">
        <f t="shared" si="2"/>
        <v>prépa GBC_petite armoire_1er étage - bac N°1</v>
      </c>
      <c r="J100" s="41">
        <f>ROUND(((E100*F100*G100/1000)-Table1[[#This Row],[volume à déduire si bac dans étagère]]),0)</f>
        <v>11</v>
      </c>
      <c r="K100" s="41" t="str">
        <f>IF((_xlfn.MAXIFS(Table2[Volume du contenant (L)],Table2[nom complet de la rétention],Table1[[#This Row],[conca nom]]))&gt;250,"oui","non")</f>
        <v>non</v>
      </c>
      <c r="L100" s="41">
        <f>SUMIFS(Table2[Volume stockée (L)],Table2[nom complet de la rétention],Table1[[#This Row],[conca nom]])</f>
        <v>2.8000000000000003</v>
      </c>
      <c r="M100" s="41">
        <f>_xlfn.MAXIFS(Table2[Volume du contenant (L)],Table2[nom complet de la rétention],Table1[[#This Row],[conca nom]])</f>
        <v>0.4</v>
      </c>
      <c r="N10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2.8000000000000003</v>
      </c>
      <c r="O100" s="3" t="str">
        <f>IF(Table1[[#This Row],[volume de rétention minimal (L) selon le stockage actuel]]&lt;=Table1[[#This Row],[volume de rétention (L)]],"OK","NOK")</f>
        <v>OK</v>
      </c>
    </row>
    <row r="101" spans="1:22" ht="30" x14ac:dyDescent="0.25">
      <c r="A101" s="3" t="s">
        <v>80</v>
      </c>
      <c r="B101" s="3" t="s">
        <v>89</v>
      </c>
      <c r="C101" s="3" t="s">
        <v>90</v>
      </c>
      <c r="D101" s="3" t="s">
        <v>83</v>
      </c>
      <c r="E101" s="40">
        <v>37</v>
      </c>
      <c r="F101" s="40">
        <v>27</v>
      </c>
      <c r="G101" s="40">
        <v>11</v>
      </c>
      <c r="H101" s="40"/>
      <c r="I101" s="3" t="str">
        <f t="shared" ref="I101:I132" si="3">A101&amp;"_"&amp;B101&amp;"_"&amp;C101</f>
        <v>prépa GBC_petite armoire_2e étages - bac n°2</v>
      </c>
      <c r="J101" s="41">
        <f>ROUND(((E101*F101*G101/1000)-Table1[[#This Row],[volume à déduire si bac dans étagère]]),0)</f>
        <v>11</v>
      </c>
      <c r="K101" s="41" t="str">
        <f>IF((_xlfn.MAXIFS(Table2[Volume du contenant (L)],Table2[nom complet de la rétention],Table1[[#This Row],[conca nom]]))&gt;250,"oui","non")</f>
        <v>non</v>
      </c>
      <c r="L101" s="41">
        <f>SUMIFS(Table2[Volume stockée (L)],Table2[nom complet de la rétention],Table1[[#This Row],[conca nom]])</f>
        <v>10.5</v>
      </c>
      <c r="M101" s="41">
        <f>_xlfn.MAXIFS(Table2[Volume du contenant (L)],Table2[nom complet de la rétention],Table1[[#This Row],[conca nom]])</f>
        <v>1.1000000000000001</v>
      </c>
      <c r="N10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10.5</v>
      </c>
      <c r="O101" s="3" t="str">
        <f>IF(Table1[[#This Row],[volume de rétention minimal (L) selon le stockage actuel]]&lt;=Table1[[#This Row],[volume de rétention (L)]],"OK","NOK")</f>
        <v>OK</v>
      </c>
    </row>
    <row r="102" spans="1:22" ht="45" x14ac:dyDescent="0.25">
      <c r="A102" s="3" t="s">
        <v>91</v>
      </c>
      <c r="B102" s="3" t="s">
        <v>92</v>
      </c>
      <c r="C102" s="3" t="s">
        <v>43</v>
      </c>
      <c r="D102" s="3" t="s">
        <v>93</v>
      </c>
      <c r="E102" s="43">
        <v>60</v>
      </c>
      <c r="F102" s="43">
        <v>44</v>
      </c>
      <c r="G102" s="43">
        <v>3.5</v>
      </c>
      <c r="H102" s="43"/>
      <c r="I102" s="44" t="str">
        <f t="shared" si="3"/>
        <v>prépa VBLU_armoire_1er étage</v>
      </c>
      <c r="J102" s="41">
        <f>ROUND(((E102*F102*G102/1000)-Table1[[#This Row],[volume à déduire si bac dans étagère]]),0)</f>
        <v>9</v>
      </c>
      <c r="K102" s="41" t="str">
        <f>IF((_xlfn.MAXIFS(Table2[Volume du contenant (L)],Table2[nom complet de la rétention],Table1[[#This Row],[conca nom]]))&gt;250,"oui","non")</f>
        <v>non</v>
      </c>
      <c r="L102" s="41">
        <f>SUMIFS(Table2[Volume stockée (L)],Table2[nom complet de la rétention],Table1[[#This Row],[conca nom]])</f>
        <v>0</v>
      </c>
      <c r="M102" s="41">
        <f>_xlfn.MAXIFS(Table2[Volume du contenant (L)],Table2[nom complet de la rétention],Table1[[#This Row],[conca nom]])</f>
        <v>0</v>
      </c>
      <c r="N10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102" s="3" t="str">
        <f>IF(Table1[[#This Row],[volume de rétention minimal (L) selon le stockage actuel]]&lt;=Table1[[#This Row],[volume de rétention (L)]],"OK","NOK")</f>
        <v>OK</v>
      </c>
    </row>
    <row r="103" spans="1:22" ht="45" x14ac:dyDescent="0.25">
      <c r="A103" s="3" t="s">
        <v>91</v>
      </c>
      <c r="B103" s="3" t="s">
        <v>92</v>
      </c>
      <c r="C103" s="3" t="s">
        <v>44</v>
      </c>
      <c r="D103" s="3" t="s">
        <v>93</v>
      </c>
      <c r="E103" s="40">
        <v>93</v>
      </c>
      <c r="F103" s="40">
        <v>46</v>
      </c>
      <c r="G103" s="40">
        <v>7</v>
      </c>
      <c r="H103" s="40"/>
      <c r="I103" s="44" t="str">
        <f t="shared" si="3"/>
        <v>prépa VBLU_armoire_2e étage</v>
      </c>
      <c r="J103" s="41">
        <f>ROUND(((E103*F103*G103/1000)-Table1[[#This Row],[volume à déduire si bac dans étagère]]),0)</f>
        <v>30</v>
      </c>
      <c r="K103" s="41" t="str">
        <f>IF((_xlfn.MAXIFS(Table2[Volume du contenant (L)],Table2[nom complet de la rétention],Table1[[#This Row],[conca nom]]))&gt;250,"oui","non")</f>
        <v>non</v>
      </c>
      <c r="L103" s="41">
        <f>SUMIFS(Table2[Volume stockée (L)],Table2[nom complet de la rétention],Table1[[#This Row],[conca nom]])</f>
        <v>9.65</v>
      </c>
      <c r="M103" s="41">
        <f>_xlfn.MAXIFS(Table2[Volume du contenant (L)],Table2[nom complet de la rétention],Table1[[#This Row],[conca nom]])</f>
        <v>0.25</v>
      </c>
      <c r="N10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9.65</v>
      </c>
      <c r="O103" s="3" t="str">
        <f>IF(Table1[[#This Row],[volume de rétention minimal (L) selon le stockage actuel]]&lt;=Table1[[#This Row],[volume de rétention (L)]],"OK","NOK")</f>
        <v>OK</v>
      </c>
    </row>
    <row r="104" spans="1:22" ht="45" x14ac:dyDescent="0.25">
      <c r="A104" s="3" t="s">
        <v>91</v>
      </c>
      <c r="B104" s="3" t="s">
        <v>92</v>
      </c>
      <c r="C104" s="3" t="s">
        <v>45</v>
      </c>
      <c r="D104" s="3" t="s">
        <v>93</v>
      </c>
      <c r="E104" s="40">
        <v>93</v>
      </c>
      <c r="F104" s="40">
        <v>46</v>
      </c>
      <c r="G104" s="40">
        <v>7</v>
      </c>
      <c r="H104" s="40"/>
      <c r="I104" s="44" t="str">
        <f t="shared" si="3"/>
        <v>prépa VBLU_armoire_3e étage</v>
      </c>
      <c r="J104" s="41">
        <f>ROUND(((E104*F104*G104/1000)-Table1[[#This Row],[volume à déduire si bac dans étagère]]),0)</f>
        <v>30</v>
      </c>
      <c r="K104" s="41" t="str">
        <f>IF((_xlfn.MAXIFS(Table2[Volume du contenant (L)],Table2[nom complet de la rétention],Table1[[#This Row],[conca nom]]))&gt;250,"oui","non")</f>
        <v>non</v>
      </c>
      <c r="L104" s="41">
        <f>SUMIFS(Table2[Volume stockée (L)],Table2[nom complet de la rétention],Table1[[#This Row],[conca nom]])</f>
        <v>29.3</v>
      </c>
      <c r="M104" s="41">
        <f>_xlfn.MAXIFS(Table2[Volume du contenant (L)],Table2[nom complet de la rétention],Table1[[#This Row],[conca nom]])</f>
        <v>1</v>
      </c>
      <c r="N10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29.3</v>
      </c>
      <c r="O104" s="3" t="str">
        <f>IF(Table1[[#This Row],[volume de rétention minimal (L) selon le stockage actuel]]&lt;=Table1[[#This Row],[volume de rétention (L)]],"OK","NOK")</f>
        <v>OK</v>
      </c>
    </row>
    <row r="105" spans="1:22" ht="45" x14ac:dyDescent="0.25">
      <c r="A105" s="3" t="s">
        <v>91</v>
      </c>
      <c r="B105" s="3" t="s">
        <v>92</v>
      </c>
      <c r="C105" s="3" t="s">
        <v>46</v>
      </c>
      <c r="D105" s="3" t="s">
        <v>93</v>
      </c>
      <c r="E105" s="40">
        <v>93</v>
      </c>
      <c r="F105" s="40">
        <v>46</v>
      </c>
      <c r="G105" s="40">
        <v>7</v>
      </c>
      <c r="H105" s="40"/>
      <c r="I105" s="44" t="str">
        <f t="shared" si="3"/>
        <v>prépa VBLU_armoire_4e étage</v>
      </c>
      <c r="J105" s="41">
        <f>ROUND(((E105*F105*G105/1000)-Table1[[#This Row],[volume à déduire si bac dans étagère]]),0)</f>
        <v>30</v>
      </c>
      <c r="K105" s="41" t="str">
        <f>IF((_xlfn.MAXIFS(Table2[Volume du contenant (L)],Table2[nom complet de la rétention],Table1[[#This Row],[conca nom]]))&gt;250,"oui","non")</f>
        <v>non</v>
      </c>
      <c r="L105" s="41">
        <f>SUMIFS(Table2[Volume stockée (L)],Table2[nom complet de la rétention],Table1[[#This Row],[conca nom]])</f>
        <v>29.843999999999998</v>
      </c>
      <c r="M105" s="41">
        <f>_xlfn.MAXIFS(Table2[Volume du contenant (L)],Table2[nom complet de la rétention],Table1[[#This Row],[conca nom]])</f>
        <v>0.6</v>
      </c>
      <c r="N10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29.843999999999998</v>
      </c>
      <c r="O105" s="3" t="str">
        <f>IF(Table1[[#This Row],[volume de rétention minimal (L) selon le stockage actuel]]&lt;=Table1[[#This Row],[volume de rétention (L)]],"OK","NOK")</f>
        <v>OK</v>
      </c>
    </row>
    <row r="106" spans="1:22" ht="45" x14ac:dyDescent="0.25">
      <c r="A106" s="3" t="s">
        <v>91</v>
      </c>
      <c r="B106" s="3" t="s">
        <v>92</v>
      </c>
      <c r="C106" s="3" t="s">
        <v>47</v>
      </c>
      <c r="D106" s="3" t="s">
        <v>93</v>
      </c>
      <c r="E106" s="40">
        <v>93</v>
      </c>
      <c r="F106" s="40">
        <v>46</v>
      </c>
      <c r="G106" s="40">
        <v>7</v>
      </c>
      <c r="H106" s="40"/>
      <c r="I106" s="44" t="str">
        <f t="shared" si="3"/>
        <v>prépa VBLU_armoire_5e étage (dernier)</v>
      </c>
      <c r="J106" s="41">
        <f>ROUND(((E106*F106*G106/1000)-Table1[[#This Row],[volume à déduire si bac dans étagère]]),0)</f>
        <v>30</v>
      </c>
      <c r="K106" s="41" t="str">
        <f>IF((_xlfn.MAXIFS(Table2[Volume du contenant (L)],Table2[nom complet de la rétention],Table1[[#This Row],[conca nom]]))&gt;250,"oui","non")</f>
        <v>non</v>
      </c>
      <c r="L106" s="41">
        <f>SUMIFS(Table2[Volume stockée (L)],Table2[nom complet de la rétention],Table1[[#This Row],[conca nom]])</f>
        <v>12.779</v>
      </c>
      <c r="M106" s="41">
        <f>_xlfn.MAXIFS(Table2[Volume du contenant (L)],Table2[nom complet de la rétention],Table1[[#This Row],[conca nom]])</f>
        <v>1</v>
      </c>
      <c r="N10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12.779</v>
      </c>
      <c r="O106" s="3" t="str">
        <f>IF(Table1[[#This Row],[volume de rétention minimal (L) selon le stockage actuel]]&lt;=Table1[[#This Row],[volume de rétention (L)]],"OK","NOK")</f>
        <v>OK</v>
      </c>
    </row>
    <row r="107" spans="1:22" x14ac:dyDescent="0.25">
      <c r="A107" s="3" t="s">
        <v>94</v>
      </c>
      <c r="B107" s="3" t="s">
        <v>95</v>
      </c>
      <c r="C107" s="3" t="s">
        <v>43</v>
      </c>
      <c r="D107" s="3"/>
      <c r="E107" s="40">
        <v>93.5</v>
      </c>
      <c r="F107" s="40">
        <v>45</v>
      </c>
      <c r="G107" s="40">
        <v>5</v>
      </c>
      <c r="H107" s="40"/>
      <c r="I107" s="44" t="str">
        <f t="shared" si="3"/>
        <v>PVP_Armoire 1_1er étage</v>
      </c>
      <c r="J107" s="41">
        <f>ROUND(((E107*F107*G107/1000)-Table1[[#This Row],[volume à déduire si bac dans étagère]]),0)</f>
        <v>21</v>
      </c>
      <c r="K107" s="41" t="str">
        <f>IF((_xlfn.MAXIFS(Table2[Volume du contenant (L)],Table2[nom complet de la rétention],Table1[[#This Row],[conca nom]]))&gt;250,"oui","non")</f>
        <v>non</v>
      </c>
      <c r="L107" s="41">
        <f>SUMIFS(Table2[Volume stockée (L)],Table2[nom complet de la rétention],Table1[[#This Row],[conca nom]])</f>
        <v>12.2</v>
      </c>
      <c r="M107" s="41">
        <f>_xlfn.MAXIFS(Table2[Volume du contenant (L)],Table2[nom complet de la rétention],Table1[[#This Row],[conca nom]])</f>
        <v>0.6</v>
      </c>
      <c r="N10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12.2</v>
      </c>
      <c r="O107" s="3" t="str">
        <f>IF(Table1[[#This Row],[volume de rétention minimal (L) selon le stockage actuel]]&lt;=Table1[[#This Row],[volume de rétention (L)]],"OK","NOK")</f>
        <v>OK</v>
      </c>
    </row>
    <row r="108" spans="1:22" x14ac:dyDescent="0.25">
      <c r="A108" s="3" t="s">
        <v>94</v>
      </c>
      <c r="B108" s="3" t="s">
        <v>95</v>
      </c>
      <c r="C108" s="3" t="s">
        <v>44</v>
      </c>
      <c r="D108" s="3"/>
      <c r="E108" s="40">
        <v>93.5</v>
      </c>
      <c r="F108" s="40">
        <v>45</v>
      </c>
      <c r="G108" s="40">
        <v>5</v>
      </c>
      <c r="H108" s="40"/>
      <c r="I108" s="44" t="str">
        <f t="shared" si="3"/>
        <v>PVP_Armoire 1_2e étage</v>
      </c>
      <c r="J108" s="41">
        <f>ROUND(((E108*F108*G108/1000)-Table1[[#This Row],[volume à déduire si bac dans étagère]]),0)</f>
        <v>21</v>
      </c>
      <c r="K108" s="41" t="str">
        <f>IF((_xlfn.MAXIFS(Table2[Volume du contenant (L)],Table2[nom complet de la rétention],Table1[[#This Row],[conca nom]]))&gt;250,"oui","non")</f>
        <v>non</v>
      </c>
      <c r="L108" s="41">
        <f>SUMIFS(Table2[Volume stockée (L)],Table2[nom complet de la rétention],Table1[[#This Row],[conca nom]])</f>
        <v>11.3</v>
      </c>
      <c r="M108" s="41">
        <f>_xlfn.MAXIFS(Table2[Volume du contenant (L)],Table2[nom complet de la rétention],Table1[[#This Row],[conca nom]])</f>
        <v>0.5</v>
      </c>
      <c r="N10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11.3</v>
      </c>
      <c r="O108" s="3" t="str">
        <f>IF(Table1[[#This Row],[volume de rétention minimal (L) selon le stockage actuel]]&lt;=Table1[[#This Row],[volume de rétention (L)]],"OK","NOK")</f>
        <v>OK</v>
      </c>
    </row>
    <row r="109" spans="1:22" x14ac:dyDescent="0.25">
      <c r="A109" s="3" t="s">
        <v>94</v>
      </c>
      <c r="B109" s="3" t="s">
        <v>95</v>
      </c>
      <c r="C109" s="3" t="s">
        <v>45</v>
      </c>
      <c r="D109" s="3"/>
      <c r="E109" s="40">
        <v>93.5</v>
      </c>
      <c r="F109" s="40">
        <v>45</v>
      </c>
      <c r="G109" s="40">
        <v>5</v>
      </c>
      <c r="H109" s="40"/>
      <c r="I109" s="44" t="str">
        <f t="shared" si="3"/>
        <v>PVP_Armoire 1_3e étage</v>
      </c>
      <c r="J109" s="41">
        <f>ROUND(((E109*F109*G109/1000)-Table1[[#This Row],[volume à déduire si bac dans étagère]]),0)</f>
        <v>21</v>
      </c>
      <c r="K109" s="41" t="str">
        <f>IF((_xlfn.MAXIFS(Table2[Volume du contenant (L)],Table2[nom complet de la rétention],Table1[[#This Row],[conca nom]]))&gt;250,"oui","non")</f>
        <v>non</v>
      </c>
      <c r="L109" s="41">
        <f>SUMIFS(Table2[Volume stockée (L)],Table2[nom complet de la rétention],Table1[[#This Row],[conca nom]])</f>
        <v>19.795999999999999</v>
      </c>
      <c r="M109" s="41">
        <f>_xlfn.MAXIFS(Table2[Volume du contenant (L)],Table2[nom complet de la rétention],Table1[[#This Row],[conca nom]])</f>
        <v>5</v>
      </c>
      <c r="N10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19.795999999999999</v>
      </c>
      <c r="O109" s="3" t="str">
        <f>IF(Table1[[#This Row],[volume de rétention minimal (L) selon le stockage actuel]]&lt;=Table1[[#This Row],[volume de rétention (L)]],"OK","NOK")</f>
        <v>OK</v>
      </c>
    </row>
    <row r="110" spans="1:22" x14ac:dyDescent="0.25">
      <c r="A110" s="3" t="s">
        <v>94</v>
      </c>
      <c r="B110" s="3" t="s">
        <v>95</v>
      </c>
      <c r="C110" s="3" t="s">
        <v>46</v>
      </c>
      <c r="D110" s="3"/>
      <c r="E110" s="40">
        <v>93.5</v>
      </c>
      <c r="F110" s="40">
        <v>45</v>
      </c>
      <c r="G110" s="40">
        <v>5</v>
      </c>
      <c r="H110" s="40"/>
      <c r="I110" s="44" t="str">
        <f t="shared" si="3"/>
        <v>PVP_Armoire 1_4e étage</v>
      </c>
      <c r="J110" s="41">
        <f>ROUND(((E110*F110*G110/1000)-Table1[[#This Row],[volume à déduire si bac dans étagère]]),0)</f>
        <v>21</v>
      </c>
      <c r="K110" s="41" t="str">
        <f>IF((_xlfn.MAXIFS(Table2[Volume du contenant (L)],Table2[nom complet de la rétention],Table1[[#This Row],[conca nom]]))&gt;250,"oui","non")</f>
        <v>non</v>
      </c>
      <c r="L110" s="41">
        <f>SUMIFS(Table2[Volume stockée (L)],Table2[nom complet de la rétention],Table1[[#This Row],[conca nom]])</f>
        <v>15.91</v>
      </c>
      <c r="M110" s="41">
        <f>_xlfn.MAXIFS(Table2[Volume du contenant (L)],Table2[nom complet de la rétention],Table1[[#This Row],[conca nom]])</f>
        <v>5</v>
      </c>
      <c r="N11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15.91</v>
      </c>
      <c r="O110" s="3" t="str">
        <f>IF(Table1[[#This Row],[volume de rétention minimal (L) selon le stockage actuel]]&lt;=Table1[[#This Row],[volume de rétention (L)]],"OK","NOK")</f>
        <v>OK</v>
      </c>
    </row>
    <row r="111" spans="1:22" x14ac:dyDescent="0.25">
      <c r="A111" s="3" t="s">
        <v>94</v>
      </c>
      <c r="B111" s="3" t="s">
        <v>95</v>
      </c>
      <c r="C111" s="3" t="s">
        <v>47</v>
      </c>
      <c r="D111" s="3" t="s">
        <v>96</v>
      </c>
      <c r="E111" s="40">
        <v>59</v>
      </c>
      <c r="F111" s="40">
        <v>39</v>
      </c>
      <c r="G111" s="40">
        <v>30</v>
      </c>
      <c r="H111" s="40"/>
      <c r="I111" s="44" t="str">
        <f t="shared" si="3"/>
        <v>PVP_Armoire 1_5e étage (dernier)</v>
      </c>
      <c r="J111" s="41">
        <f>ROUND(((E111*F111*G111/1000)-Table1[[#This Row],[volume à déduire si bac dans étagère]]),0)</f>
        <v>69</v>
      </c>
      <c r="K111" s="41" t="str">
        <f>IF((_xlfn.MAXIFS(Table2[Volume du contenant (L)],Table2[nom complet de la rétention],Table1[[#This Row],[conca nom]]))&gt;250,"oui","non")</f>
        <v>non</v>
      </c>
      <c r="L111" s="41">
        <f>SUMIFS(Table2[Volume stockée (L)],Table2[nom complet de la rétention],Table1[[#This Row],[conca nom]])</f>
        <v>15</v>
      </c>
      <c r="M111" s="41">
        <f>_xlfn.MAXIFS(Table2[Volume du contenant (L)],Table2[nom complet de la rétention],Table1[[#This Row],[conca nom]])</f>
        <v>5</v>
      </c>
      <c r="N11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15</v>
      </c>
      <c r="O111" s="3" t="str">
        <f>IF(Table1[[#This Row],[volume de rétention minimal (L) selon le stockage actuel]]&lt;=Table1[[#This Row],[volume de rétention (L)]],"OK","NOK")</f>
        <v>OK</v>
      </c>
    </row>
    <row r="112" spans="1:22" ht="30" x14ac:dyDescent="0.25">
      <c r="A112" s="3" t="s">
        <v>94</v>
      </c>
      <c r="B112" s="3" t="s">
        <v>97</v>
      </c>
      <c r="C112" s="3" t="s">
        <v>98</v>
      </c>
      <c r="D112" s="3" t="s">
        <v>96</v>
      </c>
      <c r="E112" s="40">
        <v>39</v>
      </c>
      <c r="F112" s="40">
        <v>28</v>
      </c>
      <c r="G112" s="40">
        <v>12</v>
      </c>
      <c r="H112" s="40"/>
      <c r="I112" s="44" t="str">
        <f t="shared" si="3"/>
        <v>PVP_Armoire 2_1er étage - Bac N°1</v>
      </c>
      <c r="J112" s="41">
        <f>ROUND(((E112*F112*G112/1000)-Table1[[#This Row],[volume à déduire si bac dans étagère]]),0)</f>
        <v>13</v>
      </c>
      <c r="K112" s="41" t="str">
        <f>IF((_xlfn.MAXIFS(Table2[Volume du contenant (L)],Table2[nom complet de la rétention],Table1[[#This Row],[conca nom]]))&gt;250,"oui","non")</f>
        <v>non</v>
      </c>
      <c r="L112" s="41">
        <f>SUMIFS(Table2[Volume stockée (L)],Table2[nom complet de la rétention],Table1[[#This Row],[conca nom]])</f>
        <v>11.1</v>
      </c>
      <c r="M112" s="41">
        <f>_xlfn.MAXIFS(Table2[Volume du contenant (L)],Table2[nom complet de la rétention],Table1[[#This Row],[conca nom]])</f>
        <v>0.3</v>
      </c>
      <c r="N11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11.1</v>
      </c>
      <c r="O112" s="3" t="str">
        <f>IF(Table1[[#This Row],[volume de rétention minimal (L) selon le stockage actuel]]&lt;=Table1[[#This Row],[volume de rétention (L)]],"OK","NOK")</f>
        <v>OK</v>
      </c>
    </row>
    <row r="113" spans="1:15" ht="30" x14ac:dyDescent="0.25">
      <c r="A113" s="3" t="s">
        <v>94</v>
      </c>
      <c r="B113" s="3" t="s">
        <v>97</v>
      </c>
      <c r="C113" s="3" t="s">
        <v>99</v>
      </c>
      <c r="D113" s="3" t="s">
        <v>96</v>
      </c>
      <c r="E113" s="40">
        <v>39</v>
      </c>
      <c r="F113" s="40">
        <v>28</v>
      </c>
      <c r="G113" s="40">
        <v>14</v>
      </c>
      <c r="H113" s="40"/>
      <c r="I113" s="44" t="str">
        <f t="shared" si="3"/>
        <v>PVP_Armoire 2_1er étage - Bac N°2</v>
      </c>
      <c r="J113" s="41">
        <f>ROUND(((E113*F113*G113/1000)-Table1[[#This Row],[volume à déduire si bac dans étagère]]),0)</f>
        <v>15</v>
      </c>
      <c r="K113" s="41" t="str">
        <f>IF((_xlfn.MAXIFS(Table2[Volume du contenant (L)],Table2[nom complet de la rétention],Table1[[#This Row],[conca nom]]))&gt;250,"oui","non")</f>
        <v>non</v>
      </c>
      <c r="L113" s="41">
        <f>SUMIFS(Table2[Volume stockée (L)],Table2[nom complet de la rétention],Table1[[#This Row],[conca nom]])</f>
        <v>10.3</v>
      </c>
      <c r="M113" s="41">
        <f>_xlfn.MAXIFS(Table2[Volume du contenant (L)],Table2[nom complet de la rétention],Table1[[#This Row],[conca nom]])</f>
        <v>0.5</v>
      </c>
      <c r="N11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10.3</v>
      </c>
      <c r="O113" s="3" t="str">
        <f>IF(Table1[[#This Row],[volume de rétention minimal (L) selon le stockage actuel]]&lt;=Table1[[#This Row],[volume de rétention (L)]],"OK","NOK")</f>
        <v>OK</v>
      </c>
    </row>
    <row r="114" spans="1:15" x14ac:dyDescent="0.25">
      <c r="A114" s="3" t="s">
        <v>94</v>
      </c>
      <c r="B114" s="3" t="s">
        <v>97</v>
      </c>
      <c r="C114" s="3" t="s">
        <v>100</v>
      </c>
      <c r="D114" s="3"/>
      <c r="E114" s="40">
        <v>100</v>
      </c>
      <c r="F114" s="40">
        <v>38</v>
      </c>
      <c r="G114" s="40">
        <v>8</v>
      </c>
      <c r="H114" s="40"/>
      <c r="I114" s="44" t="str">
        <f t="shared" si="3"/>
        <v>PVP_Armoire 2_2e étage (dernier)</v>
      </c>
      <c r="J114" s="41">
        <f>ROUND(((E114*F114*G114/1000)-Table1[[#This Row],[volume à déduire si bac dans étagère]]),0)</f>
        <v>30</v>
      </c>
      <c r="K114" s="41" t="str">
        <f>IF((_xlfn.MAXIFS(Table2[Volume du contenant (L)],Table2[nom complet de la rétention],Table1[[#This Row],[conca nom]]))&gt;250,"oui","non")</f>
        <v>non</v>
      </c>
      <c r="L114" s="41">
        <f>SUMIFS(Table2[Volume stockée (L)],Table2[nom complet de la rétention],Table1[[#This Row],[conca nom]])</f>
        <v>24.4</v>
      </c>
      <c r="M114" s="41">
        <f>_xlfn.MAXIFS(Table2[Volume du contenant (L)],Table2[nom complet de la rétention],Table1[[#This Row],[conca nom]])</f>
        <v>1</v>
      </c>
      <c r="N11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24.4</v>
      </c>
      <c r="O114" s="3" t="str">
        <f>IF(Table1[[#This Row],[volume de rétention minimal (L) selon le stockage actuel]]&lt;=Table1[[#This Row],[volume de rétention (L)]],"OK","NOK")</f>
        <v>OK</v>
      </c>
    </row>
    <row r="115" spans="1:15" x14ac:dyDescent="0.25">
      <c r="A115" s="3" t="s">
        <v>101</v>
      </c>
      <c r="B115" s="3" t="s">
        <v>102</v>
      </c>
      <c r="C115" s="3" t="s">
        <v>43</v>
      </c>
      <c r="D115" s="3"/>
      <c r="E115" s="40">
        <v>95</v>
      </c>
      <c r="F115" s="40">
        <v>46</v>
      </c>
      <c r="G115" s="40">
        <v>6</v>
      </c>
      <c r="H115" s="40"/>
      <c r="I115" s="44" t="str">
        <f t="shared" si="3"/>
        <v>TR10000_finition_1er étage</v>
      </c>
      <c r="J115" s="41">
        <f>ROUND(((E115*F115*G115/1000)-Table1[[#This Row],[volume à déduire si bac dans étagère]]),0)</f>
        <v>26</v>
      </c>
      <c r="K115" s="41" t="str">
        <f>IF((_xlfn.MAXIFS(Table2[Volume du contenant (L)],Table2[nom complet de la rétention],Table1[[#This Row],[conca nom]]))&gt;250,"oui","non")</f>
        <v>non</v>
      </c>
      <c r="L115" s="41">
        <f>SUMIFS(Table2[Volume stockée (L)],Table2[nom complet de la rétention],Table1[[#This Row],[conca nom]])</f>
        <v>9.3836000000000013</v>
      </c>
      <c r="M115" s="41">
        <f>_xlfn.MAXIFS(Table2[Volume du contenant (L)],Table2[nom complet de la rétention],Table1[[#This Row],[conca nom]])</f>
        <v>1</v>
      </c>
      <c r="N11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9.3836000000000013</v>
      </c>
      <c r="O115" s="3" t="str">
        <f>IF(Table1[[#This Row],[volume de rétention minimal (L) selon le stockage actuel]]&lt;=Table1[[#This Row],[volume de rétention (L)]],"OK","NOK")</f>
        <v>OK</v>
      </c>
    </row>
    <row r="116" spans="1:15" x14ac:dyDescent="0.25">
      <c r="A116" s="3" t="s">
        <v>101</v>
      </c>
      <c r="B116" s="3" t="s">
        <v>102</v>
      </c>
      <c r="C116" s="3" t="s">
        <v>44</v>
      </c>
      <c r="D116" s="3"/>
      <c r="E116" s="40">
        <v>95</v>
      </c>
      <c r="F116" s="40">
        <v>46</v>
      </c>
      <c r="G116" s="40">
        <v>7</v>
      </c>
      <c r="H116" s="40"/>
      <c r="I116" s="44" t="str">
        <f t="shared" si="3"/>
        <v>TR10000_finition_2e étage</v>
      </c>
      <c r="J116" s="41">
        <f>ROUND(((E116*F116*G116/1000)-Table1[[#This Row],[volume à déduire si bac dans étagère]]),0)</f>
        <v>31</v>
      </c>
      <c r="K116" s="41" t="str">
        <f>IF((_xlfn.MAXIFS(Table2[Volume du contenant (L)],Table2[nom complet de la rétention],Table1[[#This Row],[conca nom]]))&gt;250,"oui","non")</f>
        <v>non</v>
      </c>
      <c r="L116" s="41">
        <f>SUMIFS(Table2[Volume stockée (L)],Table2[nom complet de la rétention],Table1[[#This Row],[conca nom]])</f>
        <v>20</v>
      </c>
      <c r="M116" s="41">
        <f>_xlfn.MAXIFS(Table2[Volume du contenant (L)],Table2[nom complet de la rétention],Table1[[#This Row],[conca nom]])</f>
        <v>5</v>
      </c>
      <c r="N11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</v>
      </c>
      <c r="O116" s="3" t="str">
        <f>IF(Table1[[#This Row],[volume de rétention minimal (L) selon le stockage actuel]]&lt;=Table1[[#This Row],[volume de rétention (L)]],"OK","NOK")</f>
        <v>OK</v>
      </c>
    </row>
    <row r="117" spans="1:15" x14ac:dyDescent="0.25">
      <c r="A117" s="3" t="s">
        <v>101</v>
      </c>
      <c r="B117" s="3" t="s">
        <v>103</v>
      </c>
      <c r="C117" s="3" t="s">
        <v>44</v>
      </c>
      <c r="D117" s="3" t="s">
        <v>104</v>
      </c>
      <c r="E117" s="40">
        <v>101</v>
      </c>
      <c r="F117" s="40">
        <v>36</v>
      </c>
      <c r="G117" s="40">
        <v>6</v>
      </c>
      <c r="H117" s="40"/>
      <c r="I117" s="44" t="str">
        <f t="shared" si="3"/>
        <v>TR10000_finition 2_2e étage</v>
      </c>
      <c r="J117" s="41">
        <f>ROUND(((E117*F117*G117/1000)-Table1[[#This Row],[volume à déduire si bac dans étagère]]),0)</f>
        <v>22</v>
      </c>
      <c r="K117" s="41" t="str">
        <f>IF((_xlfn.MAXIFS(Table2[Volume du contenant (L)],Table2[nom complet de la rétention],Table1[[#This Row],[conca nom]]))&gt;250,"oui","non")</f>
        <v>non</v>
      </c>
      <c r="L117" s="41">
        <f>SUMIFS(Table2[Volume stockée (L)],Table2[nom complet de la rétention],Table1[[#This Row],[conca nom]])</f>
        <v>20</v>
      </c>
      <c r="M117" s="41">
        <f>_xlfn.MAXIFS(Table2[Volume du contenant (L)],Table2[nom complet de la rétention],Table1[[#This Row],[conca nom]])</f>
        <v>5</v>
      </c>
      <c r="N11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20</v>
      </c>
      <c r="O117" s="3" t="str">
        <f>IF(Table1[[#This Row],[volume de rétention minimal (L) selon le stockage actuel]]&lt;=Table1[[#This Row],[volume de rétention (L)]],"OK","NOK")</f>
        <v>OK</v>
      </c>
    </row>
    <row r="118" spans="1:15" x14ac:dyDescent="0.25">
      <c r="A118" s="3" t="s">
        <v>101</v>
      </c>
      <c r="B118" s="3" t="s">
        <v>105</v>
      </c>
      <c r="C118" s="3" t="s">
        <v>43</v>
      </c>
      <c r="D118" s="3"/>
      <c r="E118" s="40">
        <v>95</v>
      </c>
      <c r="F118" s="40">
        <v>50</v>
      </c>
      <c r="G118" s="40">
        <v>4</v>
      </c>
      <c r="H118" s="40"/>
      <c r="I118" s="44" t="str">
        <f t="shared" si="3"/>
        <v>TR10000_ligne_1er étage</v>
      </c>
      <c r="J118" s="41">
        <f>ROUND(((E118*F118*G118/1000)-Table1[[#This Row],[volume à déduire si bac dans étagère]]),0)</f>
        <v>19</v>
      </c>
      <c r="K118" s="41" t="str">
        <f>IF((_xlfn.MAXIFS(Table2[Volume du contenant (L)],Table2[nom complet de la rétention],Table1[[#This Row],[conca nom]]))&gt;250,"oui","non")</f>
        <v>non</v>
      </c>
      <c r="L118" s="41">
        <f>SUMIFS(Table2[Volume stockée (L)],Table2[nom complet de la rétention],Table1[[#This Row],[conca nom]])</f>
        <v>14.200000000000001</v>
      </c>
      <c r="M118" s="41">
        <f>_xlfn.MAXIFS(Table2[Volume du contenant (L)],Table2[nom complet de la rétention],Table1[[#This Row],[conca nom]])</f>
        <v>0.5</v>
      </c>
      <c r="N11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14.200000000000001</v>
      </c>
      <c r="O118" s="3" t="str">
        <f>IF(Table1[[#This Row],[volume de rétention minimal (L) selon le stockage actuel]]&lt;=Table1[[#This Row],[volume de rétention (L)]],"OK","NOK")</f>
        <v>OK</v>
      </c>
    </row>
    <row r="119" spans="1:15" x14ac:dyDescent="0.25">
      <c r="A119" s="3" t="s">
        <v>101</v>
      </c>
      <c r="B119" s="3" t="s">
        <v>105</v>
      </c>
      <c r="C119" s="3" t="s">
        <v>44</v>
      </c>
      <c r="D119" s="3"/>
      <c r="E119" s="40">
        <v>95</v>
      </c>
      <c r="F119" s="40">
        <v>50</v>
      </c>
      <c r="G119" s="40">
        <v>4</v>
      </c>
      <c r="H119" s="40"/>
      <c r="I119" s="44" t="str">
        <f t="shared" si="3"/>
        <v>TR10000_ligne_2e étage</v>
      </c>
      <c r="J119" s="41">
        <f>ROUND(((E119*F119*G119/1000)-Table1[[#This Row],[volume à déduire si bac dans étagère]]),0)</f>
        <v>19</v>
      </c>
      <c r="K119" s="41" t="str">
        <f>IF((_xlfn.MAXIFS(Table2[Volume du contenant (L)],Table2[nom complet de la rétention],Table1[[#This Row],[conca nom]]))&gt;250,"oui","non")</f>
        <v>non</v>
      </c>
      <c r="L119" s="41">
        <f>SUMIFS(Table2[Volume stockée (L)],Table2[nom complet de la rétention],Table1[[#This Row],[conca nom]])</f>
        <v>15.996799999999999</v>
      </c>
      <c r="M119" s="41">
        <f>_xlfn.MAXIFS(Table2[Volume du contenant (L)],Table2[nom complet de la rétention],Table1[[#This Row],[conca nom]])</f>
        <v>5</v>
      </c>
      <c r="N11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15.996799999999999</v>
      </c>
      <c r="O119" s="3" t="str">
        <f>IF(Table1[[#This Row],[volume de rétention minimal (L) selon le stockage actuel]]&lt;=Table1[[#This Row],[volume de rétention (L)]],"OK","NOK")</f>
        <v>OK</v>
      </c>
    </row>
    <row r="120" spans="1:15" x14ac:dyDescent="0.25">
      <c r="A120" s="3" t="s">
        <v>101</v>
      </c>
      <c r="B120" s="3" t="s">
        <v>105</v>
      </c>
      <c r="C120" s="3" t="s">
        <v>45</v>
      </c>
      <c r="D120" s="3"/>
      <c r="E120" s="40">
        <v>95</v>
      </c>
      <c r="F120" s="40">
        <v>50</v>
      </c>
      <c r="G120" s="40">
        <v>4</v>
      </c>
      <c r="H120" s="40"/>
      <c r="I120" s="44" t="str">
        <f t="shared" si="3"/>
        <v>TR10000_ligne_3e étage</v>
      </c>
      <c r="J120" s="41">
        <f>ROUND(((E120*F120*G120/1000)-Table1[[#This Row],[volume à déduire si bac dans étagère]]),0)</f>
        <v>19</v>
      </c>
      <c r="K120" s="41" t="str">
        <f>IF((_xlfn.MAXIFS(Table2[Volume du contenant (L)],Table2[nom complet de la rétention],Table1[[#This Row],[conca nom]]))&gt;250,"oui","non")</f>
        <v>non</v>
      </c>
      <c r="L120" s="41">
        <f>SUMIFS(Table2[Volume stockée (L)],Table2[nom complet de la rétention],Table1[[#This Row],[conca nom]])</f>
        <v>18.2</v>
      </c>
      <c r="M120" s="41">
        <f>_xlfn.MAXIFS(Table2[Volume du contenant (L)],Table2[nom complet de la rétention],Table1[[#This Row],[conca nom]])</f>
        <v>0.6</v>
      </c>
      <c r="N12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18.2</v>
      </c>
      <c r="O120" s="3" t="str">
        <f>IF(Table1[[#This Row],[volume de rétention minimal (L) selon le stockage actuel]]&lt;=Table1[[#This Row],[volume de rétention (L)]],"OK","NOK")</f>
        <v>OK</v>
      </c>
    </row>
    <row r="121" spans="1:15" ht="30" x14ac:dyDescent="0.25">
      <c r="A121" s="3" t="s">
        <v>101</v>
      </c>
      <c r="B121" s="3" t="s">
        <v>105</v>
      </c>
      <c r="C121" s="3" t="s">
        <v>46</v>
      </c>
      <c r="D121" s="3" t="s">
        <v>106</v>
      </c>
      <c r="E121" s="40">
        <v>40</v>
      </c>
      <c r="F121" s="40">
        <v>30</v>
      </c>
      <c r="G121" s="40">
        <v>14</v>
      </c>
      <c r="H121" s="40"/>
      <c r="I121" s="44" t="str">
        <f t="shared" si="3"/>
        <v>TR10000_ligne_4e étage</v>
      </c>
      <c r="J121" s="41">
        <f>ROUND(((E121*F121*G121/1000)-Table1[[#This Row],[volume à déduire si bac dans étagère]]),0)</f>
        <v>17</v>
      </c>
      <c r="K121" s="41" t="str">
        <f>IF((_xlfn.MAXIFS(Table2[Volume du contenant (L)],Table2[nom complet de la rétention],Table1[[#This Row],[conca nom]]))&gt;250,"oui","non")</f>
        <v>non</v>
      </c>
      <c r="L121" s="41">
        <f>SUMIFS(Table2[Volume stockée (L)],Table2[nom complet de la rétention],Table1[[#This Row],[conca nom]])</f>
        <v>0</v>
      </c>
      <c r="M121" s="41">
        <f>_xlfn.MAXIFS(Table2[Volume du contenant (L)],Table2[nom complet de la rétention],Table1[[#This Row],[conca nom]])</f>
        <v>0</v>
      </c>
      <c r="N12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121" s="3" t="str">
        <f>IF(Table1[[#This Row],[volume de rétention minimal (L) selon le stockage actuel]]&lt;=Table1[[#This Row],[volume de rétention (L)]],"OK","NOK")</f>
        <v>OK</v>
      </c>
    </row>
    <row r="122" spans="1:15" x14ac:dyDescent="0.25">
      <c r="A122" s="3" t="s">
        <v>107</v>
      </c>
      <c r="B122" s="3" t="s">
        <v>108</v>
      </c>
      <c r="C122" s="3" t="s">
        <v>43</v>
      </c>
      <c r="D122" s="3"/>
      <c r="E122" s="40">
        <v>50</v>
      </c>
      <c r="F122" s="40">
        <v>98</v>
      </c>
      <c r="G122" s="40">
        <v>4</v>
      </c>
      <c r="H122" s="40"/>
      <c r="I122" s="44" t="str">
        <f t="shared" si="3"/>
        <v>VBL_démontage_1er étage</v>
      </c>
      <c r="J122" s="41">
        <f>ROUND(((E122*F122*G122/1000)-Table1[[#This Row],[volume à déduire si bac dans étagère]]),0)</f>
        <v>20</v>
      </c>
      <c r="K122" s="41" t="str">
        <f>IF((_xlfn.MAXIFS(Table2[Volume du contenant (L)],Table2[nom complet de la rétention],Table1[[#This Row],[conca nom]]))&gt;250,"oui","non")</f>
        <v>non</v>
      </c>
      <c r="L122" s="41">
        <f>SUMIFS(Table2[Volume stockée (L)],Table2[nom complet de la rétention],Table1[[#This Row],[conca nom]])</f>
        <v>16.200000000000003</v>
      </c>
      <c r="M122" s="41">
        <f>_xlfn.MAXIFS(Table2[Volume du contenant (L)],Table2[nom complet de la rétention],Table1[[#This Row],[conca nom]])</f>
        <v>0.6</v>
      </c>
      <c r="N12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16.200000000000003</v>
      </c>
      <c r="O122" s="3" t="str">
        <f>IF(Table1[[#This Row],[volume de rétention minimal (L) selon le stockage actuel]]&lt;=Table1[[#This Row],[volume de rétention (L)]],"OK","NOK")</f>
        <v>OK</v>
      </c>
    </row>
    <row r="123" spans="1:15" x14ac:dyDescent="0.25">
      <c r="A123" s="3" t="s">
        <v>107</v>
      </c>
      <c r="B123" s="3" t="s">
        <v>108</v>
      </c>
      <c r="C123" s="3" t="s">
        <v>44</v>
      </c>
      <c r="D123" s="3"/>
      <c r="E123" s="40">
        <v>50</v>
      </c>
      <c r="F123" s="40">
        <v>98</v>
      </c>
      <c r="G123" s="40">
        <v>4</v>
      </c>
      <c r="H123" s="40"/>
      <c r="I123" s="44" t="str">
        <f t="shared" si="3"/>
        <v>VBL_démontage_2e étage</v>
      </c>
      <c r="J123" s="41">
        <f>ROUND(((E123*F123*G123/1000)-Table1[[#This Row],[volume à déduire si bac dans étagère]]),0)</f>
        <v>20</v>
      </c>
      <c r="K123" s="41" t="str">
        <f>IF((_xlfn.MAXIFS(Table2[Volume du contenant (L)],Table2[nom complet de la rétention],Table1[[#This Row],[conca nom]]))&gt;250,"oui","non")</f>
        <v>non</v>
      </c>
      <c r="L123" s="41">
        <f>SUMIFS(Table2[Volume stockée (L)],Table2[nom complet de la rétention],Table1[[#This Row],[conca nom]])</f>
        <v>19.3</v>
      </c>
      <c r="M123" s="41">
        <f>_xlfn.MAXIFS(Table2[Volume du contenant (L)],Table2[nom complet de la rétention],Table1[[#This Row],[conca nom]])</f>
        <v>5</v>
      </c>
      <c r="N12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19.3</v>
      </c>
      <c r="O123" s="3" t="str">
        <f>IF(Table1[[#This Row],[volume de rétention minimal (L) selon le stockage actuel]]&lt;=Table1[[#This Row],[volume de rétention (L)]],"OK","NOK")</f>
        <v>OK</v>
      </c>
    </row>
    <row r="124" spans="1:15" x14ac:dyDescent="0.25">
      <c r="A124" s="3" t="s">
        <v>107</v>
      </c>
      <c r="B124" s="3" t="s">
        <v>109</v>
      </c>
      <c r="C124" s="3" t="s">
        <v>43</v>
      </c>
      <c r="D124" s="3"/>
      <c r="E124" s="40">
        <v>39</v>
      </c>
      <c r="F124" s="40">
        <v>90</v>
      </c>
      <c r="G124" s="40">
        <v>5</v>
      </c>
      <c r="H124" s="40"/>
      <c r="I124" s="44" t="str">
        <f t="shared" si="3"/>
        <v>VBL_EA1_1er étage</v>
      </c>
      <c r="J124" s="41">
        <f>ROUND(((E124*F124*G124/1000)-Table1[[#This Row],[volume à déduire si bac dans étagère]]),0)</f>
        <v>18</v>
      </c>
      <c r="K124" s="41" t="str">
        <f>IF((_xlfn.MAXIFS(Table2[Volume du contenant (L)],Table2[nom complet de la rétention],Table1[[#This Row],[conca nom]]))&gt;250,"oui","non")</f>
        <v>non</v>
      </c>
      <c r="L124" s="41">
        <f>SUMIFS(Table2[Volume stockée (L)],Table2[nom complet de la rétention],Table1[[#This Row],[conca nom]])</f>
        <v>17.399999999999999</v>
      </c>
      <c r="M124" s="41">
        <f>_xlfn.MAXIFS(Table2[Volume du contenant (L)],Table2[nom complet de la rétention],Table1[[#This Row],[conca nom]])</f>
        <v>1</v>
      </c>
      <c r="N12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17.399999999999999</v>
      </c>
      <c r="O124" s="3" t="str">
        <f>IF(Table1[[#This Row],[volume de rétention minimal (L) selon le stockage actuel]]&lt;=Table1[[#This Row],[volume de rétention (L)]],"OK","NOK")</f>
        <v>OK</v>
      </c>
    </row>
    <row r="125" spans="1:15" x14ac:dyDescent="0.25">
      <c r="A125" s="28" t="s">
        <v>107</v>
      </c>
      <c r="B125" s="28" t="s">
        <v>109</v>
      </c>
      <c r="C125" s="28" t="s">
        <v>44</v>
      </c>
      <c r="D125" s="28"/>
      <c r="E125" s="40">
        <v>39</v>
      </c>
      <c r="F125" s="40">
        <v>90</v>
      </c>
      <c r="G125" s="40">
        <v>5</v>
      </c>
      <c r="H125" s="40"/>
      <c r="I125" s="44" t="str">
        <f t="shared" si="3"/>
        <v>VBL_EA1_2e étage</v>
      </c>
      <c r="J125" s="41">
        <f>ROUND(((E125*F125*G125/1000)-Table1[[#This Row],[volume à déduire si bac dans étagère]]),0)</f>
        <v>18</v>
      </c>
      <c r="K125" s="41" t="str">
        <f>IF((_xlfn.MAXIFS(Table2[Volume du contenant (L)],Table2[nom complet de la rétention],Table1[[#This Row],[conca nom]]))&gt;250,"oui","non")</f>
        <v>non</v>
      </c>
      <c r="L125" s="41">
        <f>SUMIFS(Table2[Volume stockée (L)],Table2[nom complet de la rétention],Table1[[#This Row],[conca nom]])</f>
        <v>17.399999999999999</v>
      </c>
      <c r="M125" s="41">
        <f>_xlfn.MAXIFS(Table2[Volume du contenant (L)],Table2[nom complet de la rétention],Table1[[#This Row],[conca nom]])</f>
        <v>1</v>
      </c>
      <c r="N12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17.399999999999999</v>
      </c>
      <c r="O125" s="3" t="str">
        <f>IF(Table1[[#This Row],[volume de rétention minimal (L) selon le stockage actuel]]&lt;=Table1[[#This Row],[volume de rétention (L)]],"OK","NOK")</f>
        <v>OK</v>
      </c>
    </row>
    <row r="126" spans="1:15" x14ac:dyDescent="0.25">
      <c r="A126" s="28" t="s">
        <v>107</v>
      </c>
      <c r="B126" s="28" t="s">
        <v>109</v>
      </c>
      <c r="C126" s="28" t="s">
        <v>45</v>
      </c>
      <c r="D126" s="28"/>
      <c r="E126" s="40">
        <v>39</v>
      </c>
      <c r="F126" s="40">
        <v>90</v>
      </c>
      <c r="G126" s="40">
        <v>5</v>
      </c>
      <c r="H126" s="40"/>
      <c r="I126" s="44" t="str">
        <f t="shared" si="3"/>
        <v>VBL_EA1_3e étage</v>
      </c>
      <c r="J126" s="41">
        <f>ROUND(((E126*F126*G126/1000)-Table1[[#This Row],[volume à déduire si bac dans étagère]]),0)</f>
        <v>18</v>
      </c>
      <c r="K126" s="41" t="str">
        <f>IF((_xlfn.MAXIFS(Table2[Volume du contenant (L)],Table2[nom complet de la rétention],Table1[[#This Row],[conca nom]]))&gt;250,"oui","non")</f>
        <v>non</v>
      </c>
      <c r="L126" s="41">
        <f>SUMIFS(Table2[Volume stockée (L)],Table2[nom complet de la rétention],Table1[[#This Row],[conca nom]])</f>
        <v>16.762999999999998</v>
      </c>
      <c r="M126" s="41">
        <f>_xlfn.MAXIFS(Table2[Volume du contenant (L)],Table2[nom complet de la rétention],Table1[[#This Row],[conca nom]])</f>
        <v>1</v>
      </c>
      <c r="N12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16.762999999999998</v>
      </c>
      <c r="O126" s="3" t="str">
        <f>IF(Table1[[#This Row],[volume de rétention minimal (L) selon le stockage actuel]]&lt;=Table1[[#This Row],[volume de rétention (L)]],"OK","NOK")</f>
        <v>OK</v>
      </c>
    </row>
    <row r="127" spans="1:15" x14ac:dyDescent="0.25">
      <c r="A127" s="28" t="s">
        <v>107</v>
      </c>
      <c r="B127" s="28" t="s">
        <v>109</v>
      </c>
      <c r="C127" s="28" t="s">
        <v>46</v>
      </c>
      <c r="D127" s="28"/>
      <c r="E127" s="40">
        <v>39</v>
      </c>
      <c r="F127" s="40">
        <v>90</v>
      </c>
      <c r="G127" s="40">
        <v>5</v>
      </c>
      <c r="H127" s="40"/>
      <c r="I127" s="44" t="str">
        <f t="shared" si="3"/>
        <v>VBL_EA1_4e étage</v>
      </c>
      <c r="J127" s="41">
        <f>ROUND(((E127*F127*G127/1000)-Table1[[#This Row],[volume à déduire si bac dans étagère]]),0)</f>
        <v>18</v>
      </c>
      <c r="K127" s="41" t="str">
        <f>IF((_xlfn.MAXIFS(Table2[Volume du contenant (L)],Table2[nom complet de la rétention],Table1[[#This Row],[conca nom]]))&gt;250,"oui","non")</f>
        <v>non</v>
      </c>
      <c r="L127" s="41">
        <f>SUMIFS(Table2[Volume stockée (L)],Table2[nom complet de la rétention],Table1[[#This Row],[conca nom]])</f>
        <v>17.5</v>
      </c>
      <c r="M127" s="41">
        <f>_xlfn.MAXIFS(Table2[Volume du contenant (L)],Table2[nom complet de la rétention],Table1[[#This Row],[conca nom]])</f>
        <v>5</v>
      </c>
      <c r="N12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17.5</v>
      </c>
      <c r="O127" s="3" t="str">
        <f>IF(Table1[[#This Row],[volume de rétention minimal (L) selon le stockage actuel]]&lt;=Table1[[#This Row],[volume de rétention (L)]],"OK","NOK")</f>
        <v>OK</v>
      </c>
    </row>
    <row r="128" spans="1:15" x14ac:dyDescent="0.25">
      <c r="A128" s="28" t="s">
        <v>107</v>
      </c>
      <c r="B128" s="28" t="s">
        <v>109</v>
      </c>
      <c r="C128" s="28" t="s">
        <v>47</v>
      </c>
      <c r="D128" s="28"/>
      <c r="E128" s="40">
        <v>39</v>
      </c>
      <c r="F128" s="40">
        <v>90</v>
      </c>
      <c r="G128" s="40">
        <v>0</v>
      </c>
      <c r="H128" s="40"/>
      <c r="I128" s="44" t="str">
        <f t="shared" si="3"/>
        <v>VBL_EA1_5e étage (dernier)</v>
      </c>
      <c r="J128" s="41">
        <f>ROUND(((E128*F128*G128/1000)-Table1[[#This Row],[volume à déduire si bac dans étagère]]),0)</f>
        <v>0</v>
      </c>
      <c r="K128" s="41" t="str">
        <f>IF((_xlfn.MAXIFS(Table2[Volume du contenant (L)],Table2[nom complet de la rétention],Table1[[#This Row],[conca nom]]))&gt;250,"oui","non")</f>
        <v>non</v>
      </c>
      <c r="L128" s="41">
        <f>SUMIFS(Table2[Volume stockée (L)],Table2[nom complet de la rétention],Table1[[#This Row],[conca nom]])</f>
        <v>0</v>
      </c>
      <c r="M128" s="41">
        <f>_xlfn.MAXIFS(Table2[Volume du contenant (L)],Table2[nom complet de la rétention],Table1[[#This Row],[conca nom]])</f>
        <v>0</v>
      </c>
      <c r="N12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128" s="3" t="str">
        <f>IF(Table1[[#This Row],[volume de rétention minimal (L) selon le stockage actuel]]&lt;=Table1[[#This Row],[volume de rétention (L)]],"OK","NOK")</f>
        <v>OK</v>
      </c>
    </row>
    <row r="129" spans="1:15" x14ac:dyDescent="0.25">
      <c r="A129" s="28" t="s">
        <v>107</v>
      </c>
      <c r="B129" s="28" t="s">
        <v>110</v>
      </c>
      <c r="C129" s="28" t="s">
        <v>43</v>
      </c>
      <c r="D129" s="28"/>
      <c r="E129" s="40">
        <v>39</v>
      </c>
      <c r="F129" s="40">
        <v>90</v>
      </c>
      <c r="G129" s="40">
        <v>5</v>
      </c>
      <c r="H129" s="40"/>
      <c r="I129" s="44" t="str">
        <f t="shared" si="3"/>
        <v>VBL_EA2_1er étage</v>
      </c>
      <c r="J129" s="41">
        <f>ROUND(((E129*F129*G129/1000)-Table1[[#This Row],[volume à déduire si bac dans étagère]]),0)</f>
        <v>18</v>
      </c>
      <c r="K129" s="41" t="str">
        <f>IF((_xlfn.MAXIFS(Table2[Volume du contenant (L)],Table2[nom complet de la rétention],Table1[[#This Row],[conca nom]]))&gt;250,"oui","non")</f>
        <v>non</v>
      </c>
      <c r="L129" s="45">
        <f>SUMIFS(Table2[Volume stockée (L)],Table2[nom complet de la rétention],Table1[[#This Row],[conca nom]])</f>
        <v>18</v>
      </c>
      <c r="M129" s="41">
        <f>_xlfn.MAXIFS(Table2[Volume du contenant (L)],Table2[nom complet de la rétention],Table1[[#This Row],[conca nom]])</f>
        <v>0.5</v>
      </c>
      <c r="N12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18</v>
      </c>
      <c r="O129" s="3" t="str">
        <f>IF(Table1[[#This Row],[volume de rétention minimal (L) selon le stockage actuel]]&lt;=Table1[[#This Row],[volume de rétention (L)]],"OK","NOK")</f>
        <v>OK</v>
      </c>
    </row>
    <row r="130" spans="1:15" x14ac:dyDescent="0.25">
      <c r="A130" s="28" t="s">
        <v>107</v>
      </c>
      <c r="B130" s="28" t="s">
        <v>110</v>
      </c>
      <c r="C130" s="28" t="s">
        <v>44</v>
      </c>
      <c r="D130" s="28"/>
      <c r="E130" s="40">
        <v>39</v>
      </c>
      <c r="F130" s="40">
        <v>90</v>
      </c>
      <c r="G130" s="40">
        <v>5</v>
      </c>
      <c r="H130" s="40"/>
      <c r="I130" s="44" t="str">
        <f t="shared" si="3"/>
        <v>VBL_EA2_2e étage</v>
      </c>
      <c r="J130" s="41">
        <f>ROUND(((E130*F130*G130/1000)-Table1[[#This Row],[volume à déduire si bac dans étagère]]),0)</f>
        <v>18</v>
      </c>
      <c r="K130" s="41" t="str">
        <f>IF((_xlfn.MAXIFS(Table2[Volume du contenant (L)],Table2[nom complet de la rétention],Table1[[#This Row],[conca nom]]))&gt;250,"oui","non")</f>
        <v>non</v>
      </c>
      <c r="L130" s="41">
        <f>SUMIFS(Table2[Volume stockée (L)],Table2[nom complet de la rétention],Table1[[#This Row],[conca nom]])</f>
        <v>6.7350000000000003</v>
      </c>
      <c r="M130" s="41">
        <f>_xlfn.MAXIFS(Table2[Volume du contenant (L)],Table2[nom complet de la rétention],Table1[[#This Row],[conca nom]])</f>
        <v>0.1</v>
      </c>
      <c r="N13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6.7350000000000003</v>
      </c>
      <c r="O130" s="3" t="str">
        <f>IF(Table1[[#This Row],[volume de rétention minimal (L) selon le stockage actuel]]&lt;=Table1[[#This Row],[volume de rétention (L)]],"OK","NOK")</f>
        <v>OK</v>
      </c>
    </row>
    <row r="131" spans="1:15" x14ac:dyDescent="0.25">
      <c r="A131" s="28" t="s">
        <v>107</v>
      </c>
      <c r="B131" s="28" t="s">
        <v>110</v>
      </c>
      <c r="C131" s="28" t="s">
        <v>45</v>
      </c>
      <c r="D131" s="28"/>
      <c r="E131" s="40">
        <v>39</v>
      </c>
      <c r="F131" s="40">
        <v>90</v>
      </c>
      <c r="G131" s="40">
        <v>5</v>
      </c>
      <c r="H131" s="40"/>
      <c r="I131" s="44" t="str">
        <f t="shared" si="3"/>
        <v>VBL_EA2_3e étage</v>
      </c>
      <c r="J131" s="41">
        <f>ROUND(((E131*F131*G131/1000)-Table1[[#This Row],[volume à déduire si bac dans étagère]]),0)</f>
        <v>18</v>
      </c>
      <c r="K131" s="41" t="str">
        <f>IF((_xlfn.MAXIFS(Table2[Volume du contenant (L)],Table2[nom complet de la rétention],Table1[[#This Row],[conca nom]]))&gt;250,"oui","non")</f>
        <v>non</v>
      </c>
      <c r="L131" s="41">
        <f>SUMIFS(Table2[Volume stockée (L)],Table2[nom complet de la rétention],Table1[[#This Row],[conca nom]])</f>
        <v>15.113999999999999</v>
      </c>
      <c r="M131" s="41">
        <f>_xlfn.MAXIFS(Table2[Volume du contenant (L)],Table2[nom complet de la rétention],Table1[[#This Row],[conca nom]])</f>
        <v>1</v>
      </c>
      <c r="N13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15.113999999999999</v>
      </c>
      <c r="O131" s="3" t="str">
        <f>IF(Table1[[#This Row],[volume de rétention minimal (L) selon le stockage actuel]]&lt;=Table1[[#This Row],[volume de rétention (L)]],"OK","NOK")</f>
        <v>OK</v>
      </c>
    </row>
    <row r="132" spans="1:15" x14ac:dyDescent="0.25">
      <c r="A132" s="28" t="s">
        <v>107</v>
      </c>
      <c r="B132" s="3" t="s">
        <v>110</v>
      </c>
      <c r="C132" s="3" t="s">
        <v>46</v>
      </c>
      <c r="D132" s="3"/>
      <c r="E132" s="40">
        <v>39</v>
      </c>
      <c r="F132" s="40">
        <v>90</v>
      </c>
      <c r="G132" s="40">
        <v>5</v>
      </c>
      <c r="H132" s="40"/>
      <c r="I132" s="44" t="str">
        <f t="shared" si="3"/>
        <v>VBL_EA2_4e étage</v>
      </c>
      <c r="J132" s="41">
        <f>ROUND(((E132*F132*G132/1000)-Table1[[#This Row],[volume à déduire si bac dans étagère]]),0)</f>
        <v>18</v>
      </c>
      <c r="K132" s="41" t="str">
        <f>IF((_xlfn.MAXIFS(Table2[Volume du contenant (L)],Table2[nom complet de la rétention],Table1[[#This Row],[conca nom]]))&gt;250,"oui","non")</f>
        <v>non</v>
      </c>
      <c r="L132" s="41">
        <f>SUMIFS(Table2[Volume stockée (L)],Table2[nom complet de la rétention],Table1[[#This Row],[conca nom]])</f>
        <v>11.18</v>
      </c>
      <c r="M132" s="41">
        <f>_xlfn.MAXIFS(Table2[Volume du contenant (L)],Table2[nom complet de la rétention],Table1[[#This Row],[conca nom]])</f>
        <v>1</v>
      </c>
      <c r="N13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11.18</v>
      </c>
      <c r="O132" s="3" t="str">
        <f>IF(Table1[[#This Row],[volume de rétention minimal (L) selon le stockage actuel]]&lt;=Table1[[#This Row],[volume de rétention (L)]],"OK","NOK")</f>
        <v>OK</v>
      </c>
    </row>
    <row r="133" spans="1:15" x14ac:dyDescent="0.25">
      <c r="A133" s="28" t="s">
        <v>107</v>
      </c>
      <c r="B133" s="3" t="s">
        <v>110</v>
      </c>
      <c r="C133" s="3" t="s">
        <v>47</v>
      </c>
      <c r="D133" s="3"/>
      <c r="E133" s="40">
        <v>39</v>
      </c>
      <c r="F133" s="40">
        <v>90</v>
      </c>
      <c r="G133" s="40">
        <v>0</v>
      </c>
      <c r="H133" s="40"/>
      <c r="I133" s="44" t="str">
        <f t="shared" ref="I133:I149" si="4">A133&amp;"_"&amp;B133&amp;"_"&amp;C133</f>
        <v>VBL_EA2_5e étage (dernier)</v>
      </c>
      <c r="J133" s="41">
        <f>ROUND(((E133*F133*G133/1000)-Table1[[#This Row],[volume à déduire si bac dans étagère]]),0)</f>
        <v>0</v>
      </c>
      <c r="K133" s="41" t="str">
        <f>IF((_xlfn.MAXIFS(Table2[Volume du contenant (L)],Table2[nom complet de la rétention],Table1[[#This Row],[conca nom]]))&gt;250,"oui","non")</f>
        <v>non</v>
      </c>
      <c r="L133" s="41">
        <f>SUMIFS(Table2[Volume stockée (L)],Table2[nom complet de la rétention],Table1[[#This Row],[conca nom]])</f>
        <v>0</v>
      </c>
      <c r="M133" s="41">
        <f>_xlfn.MAXIFS(Table2[Volume du contenant (L)],Table2[nom complet de la rétention],Table1[[#This Row],[conca nom]])</f>
        <v>0</v>
      </c>
      <c r="N13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133" s="3" t="str">
        <f>IF(Table1[[#This Row],[volume de rétention minimal (L) selon le stockage actuel]]&lt;=Table1[[#This Row],[volume de rétention (L)]],"OK","NOK")</f>
        <v>OK</v>
      </c>
    </row>
    <row r="134" spans="1:15" x14ac:dyDescent="0.25">
      <c r="A134" s="3" t="s">
        <v>107</v>
      </c>
      <c r="B134" s="3" t="s">
        <v>111</v>
      </c>
      <c r="C134" s="3" t="s">
        <v>43</v>
      </c>
      <c r="D134" s="3"/>
      <c r="E134" s="40">
        <v>39</v>
      </c>
      <c r="F134" s="40">
        <v>90</v>
      </c>
      <c r="G134" s="40">
        <v>5</v>
      </c>
      <c r="H134" s="40"/>
      <c r="I134" s="44" t="str">
        <f t="shared" si="4"/>
        <v>VBL_retouche_1er étage</v>
      </c>
      <c r="J134" s="41">
        <f>ROUND(((E134*F134*G134/1000)-Table1[[#This Row],[volume à déduire si bac dans étagère]]),0)</f>
        <v>18</v>
      </c>
      <c r="K134" s="41" t="str">
        <f>IF((_xlfn.MAXIFS(Table2[Volume du contenant (L)],Table2[nom complet de la rétention],Table1[[#This Row],[conca nom]]))&gt;250,"oui","non")</f>
        <v>non</v>
      </c>
      <c r="L134" s="41">
        <f>SUMIFS(Table2[Volume stockée (L)],Table2[nom complet de la rétention],Table1[[#This Row],[conca nom]])</f>
        <v>13.7</v>
      </c>
      <c r="M134" s="41">
        <f>_xlfn.MAXIFS(Table2[Volume du contenant (L)],Table2[nom complet de la rétention],Table1[[#This Row],[conca nom]])</f>
        <v>0.5</v>
      </c>
      <c r="N13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13.7</v>
      </c>
      <c r="O134" s="3" t="str">
        <f>IF(Table1[[#This Row],[volume de rétention minimal (L) selon le stockage actuel]]&lt;=Table1[[#This Row],[volume de rétention (L)]],"OK","NOK")</f>
        <v>OK</v>
      </c>
    </row>
    <row r="135" spans="1:15" x14ac:dyDescent="0.25">
      <c r="A135" s="3" t="s">
        <v>107</v>
      </c>
      <c r="B135" s="3" t="s">
        <v>111</v>
      </c>
      <c r="C135" s="3" t="s">
        <v>44</v>
      </c>
      <c r="D135" s="3"/>
      <c r="E135" s="40">
        <v>39</v>
      </c>
      <c r="F135" s="40">
        <v>90</v>
      </c>
      <c r="G135" s="40">
        <v>5</v>
      </c>
      <c r="H135" s="40"/>
      <c r="I135" s="44" t="str">
        <f t="shared" si="4"/>
        <v>VBL_retouche_2e étage</v>
      </c>
      <c r="J135" s="41">
        <f>ROUND(((E135*F135*G135/1000)-Table1[[#This Row],[volume à déduire si bac dans étagère]]),0)</f>
        <v>18</v>
      </c>
      <c r="K135" s="41" t="str">
        <f>IF((_xlfn.MAXIFS(Table2[Volume du contenant (L)],Table2[nom complet de la rétention],Table1[[#This Row],[conca nom]]))&gt;250,"oui","non")</f>
        <v>non</v>
      </c>
      <c r="L135" s="41">
        <f>SUMIFS(Table2[Volume stockée (L)],Table2[nom complet de la rétention],Table1[[#This Row],[conca nom]])</f>
        <v>16.5</v>
      </c>
      <c r="M135" s="41">
        <f>_xlfn.MAXIFS(Table2[Volume du contenant (L)],Table2[nom complet de la rétention],Table1[[#This Row],[conca nom]])</f>
        <v>0.6</v>
      </c>
      <c r="N13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16.5</v>
      </c>
      <c r="O135" s="3" t="str">
        <f>IF(Table1[[#This Row],[volume de rétention minimal (L) selon le stockage actuel]]&lt;=Table1[[#This Row],[volume de rétention (L)]],"OK","NOK")</f>
        <v>OK</v>
      </c>
    </row>
    <row r="136" spans="1:15" x14ac:dyDescent="0.25">
      <c r="A136" s="3" t="s">
        <v>107</v>
      </c>
      <c r="B136" s="3" t="s">
        <v>111</v>
      </c>
      <c r="C136" s="3" t="s">
        <v>45</v>
      </c>
      <c r="D136" s="3"/>
      <c r="E136" s="40">
        <v>39</v>
      </c>
      <c r="F136" s="40">
        <v>90</v>
      </c>
      <c r="G136" s="40">
        <v>5</v>
      </c>
      <c r="H136" s="40"/>
      <c r="I136" s="44" t="str">
        <f t="shared" si="4"/>
        <v>VBL_retouche_3e étage</v>
      </c>
      <c r="J136" s="41">
        <f>ROUND(((E136*F136*G136/1000)-Table1[[#This Row],[volume à déduire si bac dans étagère]]),0)</f>
        <v>18</v>
      </c>
      <c r="K136" s="41" t="str">
        <f>IF((_xlfn.MAXIFS(Table2[Volume du contenant (L)],Table2[nom complet de la rétention],Table1[[#This Row],[conca nom]]))&gt;250,"oui","non")</f>
        <v>non</v>
      </c>
      <c r="L136" s="41">
        <f>SUMIFS(Table2[Volume stockée (L)],Table2[nom complet de la rétention],Table1[[#This Row],[conca nom]])</f>
        <v>13.640000000000002</v>
      </c>
      <c r="M136" s="41">
        <f>_xlfn.MAXIFS(Table2[Volume du contenant (L)],Table2[nom complet de la rétention],Table1[[#This Row],[conca nom]])</f>
        <v>1</v>
      </c>
      <c r="N13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13.640000000000002</v>
      </c>
      <c r="O136" s="3" t="str">
        <f>IF(Table1[[#This Row],[volume de rétention minimal (L) selon le stockage actuel]]&lt;=Table1[[#This Row],[volume de rétention (L)]],"OK","NOK")</f>
        <v>OK</v>
      </c>
    </row>
    <row r="137" spans="1:15" x14ac:dyDescent="0.25">
      <c r="A137" s="3" t="s">
        <v>107</v>
      </c>
      <c r="B137" s="3" t="s">
        <v>111</v>
      </c>
      <c r="C137" s="3" t="s">
        <v>46</v>
      </c>
      <c r="D137" s="3"/>
      <c r="E137" s="40">
        <v>39</v>
      </c>
      <c r="F137" s="40">
        <v>90</v>
      </c>
      <c r="G137" s="40">
        <v>5</v>
      </c>
      <c r="H137" s="40"/>
      <c r="I137" s="44" t="str">
        <f t="shared" si="4"/>
        <v>VBL_retouche_4e étage</v>
      </c>
      <c r="J137" s="41">
        <f>ROUND(((E137*F137*G137/1000)-Table1[[#This Row],[volume à déduire si bac dans étagère]]),0)</f>
        <v>18</v>
      </c>
      <c r="K137" s="41" t="str">
        <f>IF((_xlfn.MAXIFS(Table2[Volume du contenant (L)],Table2[nom complet de la rétention],Table1[[#This Row],[conca nom]]))&gt;250,"oui","non")</f>
        <v>non</v>
      </c>
      <c r="L137" s="41">
        <f>SUMIFS(Table2[Volume stockée (L)],Table2[nom complet de la rétention],Table1[[#This Row],[conca nom]])</f>
        <v>14.75</v>
      </c>
      <c r="M137" s="41">
        <f>_xlfn.MAXIFS(Table2[Volume du contenant (L)],Table2[nom complet de la rétention],Table1[[#This Row],[conca nom]])</f>
        <v>1</v>
      </c>
      <c r="N13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14.75</v>
      </c>
      <c r="O137" s="3" t="str">
        <f>IF(Table1[[#This Row],[volume de rétention minimal (L) selon le stockage actuel]]&lt;=Table1[[#This Row],[volume de rétention (L)]],"OK","NOK")</f>
        <v>OK</v>
      </c>
    </row>
    <row r="138" spans="1:15" x14ac:dyDescent="0.25">
      <c r="A138" s="3" t="s">
        <v>107</v>
      </c>
      <c r="B138" s="3" t="s">
        <v>111</v>
      </c>
      <c r="C138" s="3" t="s">
        <v>47</v>
      </c>
      <c r="D138" s="3"/>
      <c r="E138" s="40">
        <v>39</v>
      </c>
      <c r="F138" s="40">
        <v>90</v>
      </c>
      <c r="G138" s="40">
        <v>0</v>
      </c>
      <c r="H138" s="40"/>
      <c r="I138" s="44" t="str">
        <f t="shared" si="4"/>
        <v>VBL_retouche_5e étage (dernier)</v>
      </c>
      <c r="J138" s="41">
        <f>ROUND(((E138*F138*G138/1000)-Table1[[#This Row],[volume à déduire si bac dans étagère]]),0)</f>
        <v>0</v>
      </c>
      <c r="K138" s="41" t="str">
        <f>IF((_xlfn.MAXIFS(Table2[Volume du contenant (L)],Table2[nom complet de la rétention],Table1[[#This Row],[conca nom]]))&gt;250,"oui","non")</f>
        <v>non</v>
      </c>
      <c r="L138" s="41">
        <f>SUMIFS(Table2[Volume stockée (L)],Table2[nom complet de la rétention],Table1[[#This Row],[conca nom]])</f>
        <v>0</v>
      </c>
      <c r="M138" s="41">
        <f>_xlfn.MAXIFS(Table2[Volume du contenant (L)],Table2[nom complet de la rétention],Table1[[#This Row],[conca nom]])</f>
        <v>0</v>
      </c>
      <c r="N13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138" s="3" t="str">
        <f>IF(Table1[[#This Row],[volume de rétention minimal (L) selon le stockage actuel]]&lt;=Table1[[#This Row],[volume de rétention (L)]],"OK","NOK")</f>
        <v>OK</v>
      </c>
    </row>
    <row r="139" spans="1:15" ht="30" x14ac:dyDescent="0.25">
      <c r="A139" s="3" t="s">
        <v>119</v>
      </c>
      <c r="B139" s="3" t="s">
        <v>120</v>
      </c>
      <c r="C139" s="3" t="s">
        <v>121</v>
      </c>
      <c r="D139" s="3"/>
      <c r="E139" s="40">
        <v>390</v>
      </c>
      <c r="F139" s="40">
        <v>130</v>
      </c>
      <c r="G139" s="40">
        <v>30</v>
      </c>
      <c r="H139" s="40"/>
      <c r="I139" s="44" t="str">
        <f t="shared" si="4"/>
        <v>Zone fluide_Armoire 1 _Compartiment 1</v>
      </c>
      <c r="J139" s="41">
        <f>ROUND(((E139*F139*G139/1000)-Table1[[#This Row],[volume à déduire si bac dans étagère]]),0)</f>
        <v>1521</v>
      </c>
      <c r="K139" s="41" t="str">
        <f>IF((_xlfn.MAXIFS(Table2[Volume du contenant (L)],Table2[nom complet de la rétention],Table1[[#This Row],[conca nom]]))&gt;250,"oui","non")</f>
        <v>non</v>
      </c>
      <c r="L139" s="41">
        <f>SUMIFS(Table2[Volume stockée (L)],Table2[nom complet de la rétention],Table1[[#This Row],[conca nom]])</f>
        <v>730.6</v>
      </c>
      <c r="M139" s="41">
        <f>_xlfn.MAXIFS(Table2[Volume du contenant (L)],Table2[nom complet de la rétention],Table1[[#This Row],[conca nom]])</f>
        <v>5</v>
      </c>
      <c r="N13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730.6</v>
      </c>
      <c r="O139" s="3" t="str">
        <f>IF(Table1[[#This Row],[volume de rétention minimal (L) selon le stockage actuel]]&lt;=Table1[[#This Row],[volume de rétention (L)]],"OK","NOK")</f>
        <v>OK</v>
      </c>
    </row>
    <row r="140" spans="1:15" ht="30" x14ac:dyDescent="0.25">
      <c r="A140" s="3" t="s">
        <v>119</v>
      </c>
      <c r="B140" s="3" t="s">
        <v>95</v>
      </c>
      <c r="C140" s="3" t="s">
        <v>122</v>
      </c>
      <c r="D140" s="3"/>
      <c r="E140" s="40">
        <v>390</v>
      </c>
      <c r="F140" s="40">
        <v>130</v>
      </c>
      <c r="G140" s="40">
        <v>30</v>
      </c>
      <c r="H140" s="40"/>
      <c r="I140" s="44" t="str">
        <f t="shared" si="4"/>
        <v>Zone fluide_Armoire 1_Compartiment 2</v>
      </c>
      <c r="J140" s="41">
        <f>ROUND(((E140*F140*G140/1000)-Table1[[#This Row],[volume à déduire si bac dans étagère]]),0)</f>
        <v>1521</v>
      </c>
      <c r="K140" s="41" t="str">
        <f>IF((_xlfn.MAXIFS(Table2[Volume du contenant (L)],Table2[nom complet de la rétention],Table1[[#This Row],[conca nom]]))&gt;250,"oui","non")</f>
        <v>non</v>
      </c>
      <c r="L140" s="41">
        <f>SUMIFS(Table2[Volume stockée (L)],Table2[nom complet de la rétention],Table1[[#This Row],[conca nom]])</f>
        <v>1073</v>
      </c>
      <c r="M140" s="41">
        <f>_xlfn.MAXIFS(Table2[Volume du contenant (L)],Table2[nom complet de la rétention],Table1[[#This Row],[conca nom]])</f>
        <v>200</v>
      </c>
      <c r="N140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800</v>
      </c>
      <c r="O140" s="3" t="str">
        <f>IF(Table1[[#This Row],[volume de rétention minimal (L) selon le stockage actuel]]&lt;=Table1[[#This Row],[volume de rétention (L)]],"OK","NOK")</f>
        <v>OK</v>
      </c>
    </row>
    <row r="141" spans="1:15" ht="30" x14ac:dyDescent="0.25">
      <c r="A141" s="3" t="s">
        <v>119</v>
      </c>
      <c r="B141" s="3" t="s">
        <v>95</v>
      </c>
      <c r="C141" s="3" t="s">
        <v>123</v>
      </c>
      <c r="D141" s="3"/>
      <c r="E141" s="40">
        <v>390</v>
      </c>
      <c r="F141" s="40">
        <v>130</v>
      </c>
      <c r="G141" s="40">
        <v>30</v>
      </c>
      <c r="H141" s="40"/>
      <c r="I141" s="44" t="str">
        <f t="shared" si="4"/>
        <v>Zone fluide_Armoire 1_Compartiment 3</v>
      </c>
      <c r="J141" s="41">
        <f>ROUND(((E141*F141*G141/1000)-Table1[[#This Row],[volume à déduire si bac dans étagère]]),0)</f>
        <v>1521</v>
      </c>
      <c r="K141" s="41" t="str">
        <f>IF((_xlfn.MAXIFS(Table2[Volume du contenant (L)],Table2[nom complet de la rétention],Table1[[#This Row],[conca nom]]))&gt;250,"oui","non")</f>
        <v>non</v>
      </c>
      <c r="L141" s="41">
        <f>SUMIFS(Table2[Volume stockée (L)],Table2[nom complet de la rétention],Table1[[#This Row],[conca nom]])</f>
        <v>529</v>
      </c>
      <c r="M141" s="41">
        <f>_xlfn.MAXIFS(Table2[Volume du contenant (L)],Table2[nom complet de la rétention],Table1[[#This Row],[conca nom]])</f>
        <v>5</v>
      </c>
      <c r="N141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529</v>
      </c>
      <c r="O141" s="3" t="str">
        <f>IF(Table1[[#This Row],[volume de rétention minimal (L) selon le stockage actuel]]&lt;=Table1[[#This Row],[volume de rétention (L)]],"OK","NOK")</f>
        <v>OK</v>
      </c>
    </row>
    <row r="142" spans="1:15" ht="30" x14ac:dyDescent="0.25">
      <c r="A142" s="3" t="s">
        <v>119</v>
      </c>
      <c r="B142" s="3" t="s">
        <v>120</v>
      </c>
      <c r="C142" s="3" t="s">
        <v>124</v>
      </c>
      <c r="D142" s="3"/>
      <c r="E142" s="40">
        <v>390</v>
      </c>
      <c r="F142" s="40">
        <v>130</v>
      </c>
      <c r="G142" s="40">
        <v>30</v>
      </c>
      <c r="H142" s="40"/>
      <c r="I142" s="44" t="str">
        <f t="shared" si="4"/>
        <v>Zone fluide_Armoire 1 _Compartiment 4</v>
      </c>
      <c r="J142" s="41">
        <f>ROUND(((E142*F142*G142/1000)-Table1[[#This Row],[volume à déduire si bac dans étagère]]),0)</f>
        <v>1521</v>
      </c>
      <c r="K142" s="41" t="str">
        <f>IF((_xlfn.MAXIFS(Table2[Volume du contenant (L)],Table2[nom complet de la rétention],Table1[[#This Row],[conca nom]]))&gt;250,"oui","non")</f>
        <v>non</v>
      </c>
      <c r="L142" s="41">
        <f>SUMIFS(Table2[Volume stockée (L)],Table2[nom complet de la rétention],Table1[[#This Row],[conca nom]])</f>
        <v>978</v>
      </c>
      <c r="M142" s="41">
        <f>_xlfn.MAXIFS(Table2[Volume du contenant (L)],Table2[nom complet de la rétention],Table1[[#This Row],[conca nom]])</f>
        <v>5</v>
      </c>
      <c r="N142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800</v>
      </c>
      <c r="O142" s="3" t="str">
        <f>IF(Table1[[#This Row],[volume de rétention minimal (L) selon le stockage actuel]]&lt;=Table1[[#This Row],[volume de rétention (L)]],"OK","NOK")</f>
        <v>OK</v>
      </c>
    </row>
    <row r="143" spans="1:15" ht="30" x14ac:dyDescent="0.25">
      <c r="A143" s="3" t="s">
        <v>119</v>
      </c>
      <c r="B143" s="3" t="s">
        <v>97</v>
      </c>
      <c r="C143" s="3" t="s">
        <v>121</v>
      </c>
      <c r="D143" s="3"/>
      <c r="E143" s="40">
        <v>390</v>
      </c>
      <c r="F143" s="40">
        <v>130</v>
      </c>
      <c r="G143" s="40">
        <v>30</v>
      </c>
      <c r="H143" s="40"/>
      <c r="I143" s="44" t="str">
        <f t="shared" si="4"/>
        <v>Zone fluide_Armoire 2_Compartiment 1</v>
      </c>
      <c r="J143" s="41">
        <f>ROUND(((E143*F143*G143/1000)-Table1[[#This Row],[volume à déduire si bac dans étagère]]),0)</f>
        <v>1521</v>
      </c>
      <c r="K143" s="41" t="str">
        <f>IF((_xlfn.MAXIFS(Table2[Volume du contenant (L)],Table2[nom complet de la rétention],Table1[[#This Row],[conca nom]]))&gt;250,"oui","non")</f>
        <v>non</v>
      </c>
      <c r="L143" s="41">
        <f>SUMIFS(Table2[Volume stockée (L)],Table2[nom complet de la rétention],Table1[[#This Row],[conca nom]])</f>
        <v>2080</v>
      </c>
      <c r="M143" s="41">
        <f>_xlfn.MAXIFS(Table2[Volume du contenant (L)],Table2[nom complet de la rétention],Table1[[#This Row],[conca nom]])</f>
        <v>208</v>
      </c>
      <c r="N143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1040</v>
      </c>
      <c r="O143" s="3" t="str">
        <f>IF(Table1[[#This Row],[volume de rétention minimal (L) selon le stockage actuel]]&lt;=Table1[[#This Row],[volume de rétention (L)]],"OK","NOK")</f>
        <v>OK</v>
      </c>
    </row>
    <row r="144" spans="1:15" ht="30" x14ac:dyDescent="0.25">
      <c r="A144" s="3" t="s">
        <v>119</v>
      </c>
      <c r="B144" s="3" t="s">
        <v>97</v>
      </c>
      <c r="C144" s="3" t="s">
        <v>122</v>
      </c>
      <c r="D144" s="3"/>
      <c r="E144" s="40">
        <v>390</v>
      </c>
      <c r="F144" s="40">
        <v>130</v>
      </c>
      <c r="G144" s="40">
        <v>30</v>
      </c>
      <c r="H144" s="40"/>
      <c r="I144" s="44" t="str">
        <f t="shared" si="4"/>
        <v>Zone fluide_Armoire 2_Compartiment 2</v>
      </c>
      <c r="J144" s="41">
        <f>ROUND(((E144*F144*G144/1000)-Table1[[#This Row],[volume à déduire si bac dans étagère]]),0)</f>
        <v>1521</v>
      </c>
      <c r="K144" s="41" t="str">
        <f>IF((_xlfn.MAXIFS(Table2[Volume du contenant (L)],Table2[nom complet de la rétention],Table1[[#This Row],[conca nom]]))&gt;250,"oui","non")</f>
        <v>non</v>
      </c>
      <c r="L144" s="41">
        <f>SUMIFS(Table2[Volume stockée (L)],Table2[nom complet de la rétention],Table1[[#This Row],[conca nom]])</f>
        <v>2082</v>
      </c>
      <c r="M144" s="41">
        <f>_xlfn.MAXIFS(Table2[Volume du contenant (L)],Table2[nom complet de la rétention],Table1[[#This Row],[conca nom]])</f>
        <v>210</v>
      </c>
      <c r="N144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1041</v>
      </c>
      <c r="O144" s="3" t="str">
        <f>IF(Table1[[#This Row],[volume de rétention minimal (L) selon le stockage actuel]]&lt;=Table1[[#This Row],[volume de rétention (L)]],"OK","NOK")</f>
        <v>OK</v>
      </c>
    </row>
    <row r="145" spans="1:15" ht="30" x14ac:dyDescent="0.25">
      <c r="A145" s="3" t="s">
        <v>119</v>
      </c>
      <c r="B145" s="3" t="s">
        <v>97</v>
      </c>
      <c r="C145" s="3" t="s">
        <v>123</v>
      </c>
      <c r="D145" s="3"/>
      <c r="E145" s="40">
        <v>390</v>
      </c>
      <c r="F145" s="40">
        <v>130</v>
      </c>
      <c r="G145" s="40">
        <v>30</v>
      </c>
      <c r="H145" s="40"/>
      <c r="I145" s="44" t="str">
        <f t="shared" si="4"/>
        <v>Zone fluide_Armoire 2_Compartiment 3</v>
      </c>
      <c r="J145" s="41">
        <f>ROUND(((E145*F145*G145/1000)-Table1[[#This Row],[volume à déduire si bac dans étagère]]),0)</f>
        <v>1521</v>
      </c>
      <c r="K145" s="41" t="str">
        <f>IF((_xlfn.MAXIFS(Table2[Volume du contenant (L)],Table2[nom complet de la rétention],Table1[[#This Row],[conca nom]]))&gt;250,"oui","non")</f>
        <v>non</v>
      </c>
      <c r="L145" s="41">
        <f>SUMIFS(Table2[Volume stockée (L)],Table2[nom complet de la rétention],Table1[[#This Row],[conca nom]])</f>
        <v>2080</v>
      </c>
      <c r="M145" s="41">
        <f>_xlfn.MAXIFS(Table2[Volume du contenant (L)],Table2[nom complet de la rétention],Table1[[#This Row],[conca nom]])</f>
        <v>208</v>
      </c>
      <c r="N145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1040</v>
      </c>
      <c r="O145" s="3" t="str">
        <f>IF(Table1[[#This Row],[volume de rétention minimal (L) selon le stockage actuel]]&lt;=Table1[[#This Row],[volume de rétention (L)]],"OK","NOK")</f>
        <v>OK</v>
      </c>
    </row>
    <row r="146" spans="1:15" ht="30" x14ac:dyDescent="0.25">
      <c r="A146" s="3" t="s">
        <v>119</v>
      </c>
      <c r="B146" s="3" t="s">
        <v>97</v>
      </c>
      <c r="C146" s="3" t="s">
        <v>124</v>
      </c>
      <c r="D146" s="3"/>
      <c r="E146" s="40">
        <v>390</v>
      </c>
      <c r="F146" s="40">
        <v>130</v>
      </c>
      <c r="G146" s="40">
        <v>30</v>
      </c>
      <c r="H146" s="40"/>
      <c r="I146" s="44" t="str">
        <f t="shared" si="4"/>
        <v>Zone fluide_Armoire 2_Compartiment 4</v>
      </c>
      <c r="J146" s="41">
        <f>ROUND(((E146*F146*G146/1000)-Table1[[#This Row],[volume à déduire si bac dans étagère]]),0)</f>
        <v>1521</v>
      </c>
      <c r="K146" s="41" t="str">
        <f>IF((_xlfn.MAXIFS(Table2[Volume du contenant (L)],Table2[nom complet de la rétention],Table1[[#This Row],[conca nom]]))&gt;250,"oui","non")</f>
        <v>non</v>
      </c>
      <c r="L146" s="41">
        <f>SUMIFS(Table2[Volume stockée (L)],Table2[nom complet de la rétention],Table1[[#This Row],[conca nom]])</f>
        <v>2080</v>
      </c>
      <c r="M146" s="41">
        <f>_xlfn.MAXIFS(Table2[Volume du contenant (L)],Table2[nom complet de la rétention],Table1[[#This Row],[conca nom]])</f>
        <v>208</v>
      </c>
      <c r="N146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1040</v>
      </c>
      <c r="O146" s="3" t="str">
        <f>IF(Table1[[#This Row],[volume de rétention minimal (L) selon le stockage actuel]]&lt;=Table1[[#This Row],[volume de rétention (L)]],"OK","NOK")</f>
        <v>OK</v>
      </c>
    </row>
    <row r="147" spans="1:15" ht="30" x14ac:dyDescent="0.25">
      <c r="A147" s="3" t="s">
        <v>119</v>
      </c>
      <c r="B147" s="3" t="s">
        <v>125</v>
      </c>
      <c r="C147" s="3" t="s">
        <v>121</v>
      </c>
      <c r="D147" s="3"/>
      <c r="E147" s="40">
        <v>600</v>
      </c>
      <c r="F147" s="40">
        <v>130</v>
      </c>
      <c r="G147" s="40">
        <v>45</v>
      </c>
      <c r="H147" s="40"/>
      <c r="I147" s="44" t="str">
        <f t="shared" si="4"/>
        <v>Zone fluide_Armoire 3_Compartiment 1</v>
      </c>
      <c r="J147" s="41">
        <f>ROUND(((E147*F147*G147/1000)-Table1[[#This Row],[volume à déduire si bac dans étagère]]),0)</f>
        <v>3510</v>
      </c>
      <c r="K147" s="41" t="str">
        <f>IF((_xlfn.MAXIFS(Table2[Volume du contenant (L)],Table2[nom complet de la rétention],Table1[[#This Row],[conca nom]]))&gt;250,"oui","non")</f>
        <v>non</v>
      </c>
      <c r="L147" s="41">
        <f>SUMIFS(Table2[Volume stockée (L)],Table2[nom complet de la rétention],Table1[[#This Row],[conca nom]])</f>
        <v>4253.6000000000004</v>
      </c>
      <c r="M147" s="41">
        <f>_xlfn.MAXIFS(Table2[Volume du contenant (L)],Table2[nom complet de la rétention],Table1[[#This Row],[conca nom]])</f>
        <v>50</v>
      </c>
      <c r="N147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2126.8000000000002</v>
      </c>
      <c r="O147" s="3" t="str">
        <f>IF(Table1[[#This Row],[volume de rétention minimal (L) selon le stockage actuel]]&lt;=Table1[[#This Row],[volume de rétention (L)]],"OK","NOK")</f>
        <v>OK</v>
      </c>
    </row>
    <row r="148" spans="1:15" ht="30" x14ac:dyDescent="0.25">
      <c r="A148" s="3" t="s">
        <v>119</v>
      </c>
      <c r="B148" s="3" t="s">
        <v>126</v>
      </c>
      <c r="C148" s="3" t="s">
        <v>121</v>
      </c>
      <c r="D148" s="3"/>
      <c r="E148" s="40">
        <v>400</v>
      </c>
      <c r="F148" s="40">
        <v>125</v>
      </c>
      <c r="G148" s="40">
        <v>60</v>
      </c>
      <c r="H148" s="40"/>
      <c r="I148" s="44" t="str">
        <f t="shared" si="4"/>
        <v>Zone fluide_Armoire 4_Compartiment 1</v>
      </c>
      <c r="J148" s="41">
        <f>ROUND(((E148*F148*G148/1000)-Table1[[#This Row],[volume à déduire si bac dans étagère]]),0)</f>
        <v>3000</v>
      </c>
      <c r="K148" s="41" t="str">
        <f>IF((_xlfn.MAXIFS(Table2[Volume du contenant (L)],Table2[nom complet de la rétention],Table1[[#This Row],[conca nom]]))&gt;250,"oui","non")</f>
        <v>non</v>
      </c>
      <c r="L148" s="41">
        <f>SUMIFS(Table2[Volume stockée (L)],Table2[nom complet de la rétention],Table1[[#This Row],[conca nom]])</f>
        <v>0</v>
      </c>
      <c r="M148" s="41">
        <f>_xlfn.MAXIFS(Table2[Volume du contenant (L)],Table2[nom complet de la rétention],Table1[[#This Row],[conca nom]])</f>
        <v>0</v>
      </c>
      <c r="N148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148" s="3" t="str">
        <f>IF(Table1[[#This Row],[volume de rétention minimal (L) selon le stockage actuel]]&lt;=Table1[[#This Row],[volume de rétention (L)]],"OK","NOK")</f>
        <v>OK</v>
      </c>
    </row>
    <row r="149" spans="1:15" ht="30" x14ac:dyDescent="0.25">
      <c r="A149" s="3" t="s">
        <v>119</v>
      </c>
      <c r="B149" s="3" t="s">
        <v>126</v>
      </c>
      <c r="C149" s="3" t="s">
        <v>122</v>
      </c>
      <c r="D149" s="3"/>
      <c r="E149" s="43">
        <v>400</v>
      </c>
      <c r="F149" s="43">
        <v>125</v>
      </c>
      <c r="G149" s="43">
        <v>60</v>
      </c>
      <c r="H149" s="43"/>
      <c r="I149" s="44" t="str">
        <f t="shared" si="4"/>
        <v>Zone fluide_Armoire 4_Compartiment 2</v>
      </c>
      <c r="J149" s="41">
        <f>ROUND(((E149*F149*G149/1000)-Table1[[#This Row],[volume à déduire si bac dans étagère]]),0)</f>
        <v>3000</v>
      </c>
      <c r="K149" s="41" t="str">
        <f>IF((_xlfn.MAXIFS(Table2[Volume du contenant (L)],Table2[nom complet de la rétention],Table1[[#This Row],[conca nom]]))&gt;250,"oui","non")</f>
        <v>non</v>
      </c>
      <c r="L149" s="41">
        <f>SUMIFS(Table2[Volume stockée (L)],Table2[nom complet de la rétention],Table1[[#This Row],[conca nom]])</f>
        <v>0</v>
      </c>
      <c r="M149" s="41">
        <f>_xlfn.MAXIFS(Table2[Volume du contenant (L)],Table2[nom complet de la rétention],Table1[[#This Row],[conca nom]])</f>
        <v>0</v>
      </c>
      <c r="N149" s="41">
        <f>IF(Table1[[#This Row],[un récipient supérieur à 250L]]="non",(IF(Table1[[#This Row],[volume total de produit stocké (L)]]&lt;800,Table1[[#This Row],[volume total de produit stocké (L)]],(IF((AND(Table1[[#This Row],[volume total de produit stocké (L)]]&gt;800,Table1[[#This Row],[volume total de produit stocké (L)]]&lt;1600))=TRUE,800,(IF(Table1[[#This Row],[volume total de produit stocké (L)]]&gt;1600,Table1[[#This Row],[volume total de produit stocké (L)]]*0.5)))))),MAX(Table1[[#This Row],[Volume du plus grand contenant de produit à stocker (en L) :]],(Table1[[#This Row],[volume total de produit stocké (L)]]*0.5)))</f>
        <v>0</v>
      </c>
      <c r="O149" s="3" t="str">
        <f>IF(Table1[[#This Row],[volume de rétention minimal (L) selon le stockage actuel]]&lt;=Table1[[#This Row],[volume de rétention (L)]],"OK","NOK")</f>
        <v>OK</v>
      </c>
    </row>
  </sheetData>
  <mergeCells count="3">
    <mergeCell ref="A2:G2"/>
    <mergeCell ref="I2:O2"/>
    <mergeCell ref="Q99:U99"/>
  </mergeCells>
  <phoneticPr fontId="2" type="noConversion"/>
  <conditionalFormatting sqref="O5:O149">
    <cfRule type="cellIs" dxfId="26" priority="3" operator="equal">
      <formula>"OK"</formula>
    </cfRule>
    <cfRule type="cellIs" dxfId="25" priority="4" operator="equal">
      <formula>"NOK"</formula>
    </cfRule>
  </conditionalFormatting>
  <pageMargins left="0.7" right="0.7" top="0.75" bottom="0.75" header="0.3" footer="0.3"/>
  <pageSetup paperSize="9" scale="40" fitToHeight="0" orientation="landscape" r:id="rId1"/>
  <rowBreaks count="3" manualBreakCount="3">
    <brk id="39" max="14" man="1"/>
    <brk id="81" max="14" man="1"/>
    <brk id="114" max="14" man="1"/>
  </rowBreaks>
  <colBreaks count="1" manualBreakCount="1">
    <brk id="15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1E60D-B314-4B43-ABB0-E4E573BADFBC}">
  <sheetPr>
    <pageSetUpPr fitToPage="1"/>
  </sheetPr>
  <dimension ref="B1:H566"/>
  <sheetViews>
    <sheetView view="pageBreakPreview" topLeftCell="A410" zoomScale="60" zoomScaleNormal="10" workbookViewId="0">
      <selection activeCell="D549" sqref="D549"/>
    </sheetView>
  </sheetViews>
  <sheetFormatPr defaultColWidth="8.7109375" defaultRowHeight="15" x14ac:dyDescent="0.25"/>
  <cols>
    <col min="2" max="2" width="54" customWidth="1"/>
    <col min="3" max="3" width="29.85546875" bestFit="1" customWidth="1"/>
    <col min="4" max="4" width="23.5703125" customWidth="1"/>
    <col min="5" max="5" width="22" customWidth="1"/>
    <col min="6" max="6" width="19" customWidth="1"/>
    <col min="7" max="7" width="21.28515625" customWidth="1"/>
    <col min="8" max="8" width="11.7109375" customWidth="1"/>
    <col min="9" max="9" width="25.5703125" customWidth="1"/>
    <col min="10" max="10" width="24" customWidth="1"/>
    <col min="13" max="13" width="9.7109375" bestFit="1" customWidth="1"/>
    <col min="14" max="14" width="12.140625" bestFit="1" customWidth="1"/>
  </cols>
  <sheetData>
    <row r="1" spans="2:8" x14ac:dyDescent="0.25">
      <c r="B1" s="3" t="s">
        <v>12</v>
      </c>
      <c r="C1" s="3" t="s">
        <v>14</v>
      </c>
      <c r="D1" s="3" t="s">
        <v>15</v>
      </c>
      <c r="E1" s="3" t="s">
        <v>16</v>
      </c>
      <c r="F1" s="6" t="s">
        <v>172</v>
      </c>
      <c r="G1" s="3" t="s">
        <v>18</v>
      </c>
      <c r="H1" s="3"/>
    </row>
    <row r="2" spans="2:8" x14ac:dyDescent="0.25">
      <c r="B2" s="3" t="s">
        <v>173</v>
      </c>
      <c r="C2" s="4" t="s">
        <v>174</v>
      </c>
      <c r="D2" s="4">
        <v>0.6</v>
      </c>
      <c r="E2" s="4">
        <v>18</v>
      </c>
      <c r="F2" s="3">
        <f>Table2[[#This Row],[Quantité de contenant]]*Table2[[#This Row],[Volume du contenant (L)]]</f>
        <v>10.799999999999999</v>
      </c>
      <c r="G2" s="23">
        <v>45177</v>
      </c>
      <c r="H2" s="19"/>
    </row>
    <row r="3" spans="2:8" x14ac:dyDescent="0.25">
      <c r="B3" s="3" t="s">
        <v>175</v>
      </c>
      <c r="C3" s="4" t="s">
        <v>176</v>
      </c>
      <c r="D3" s="4">
        <v>0.125</v>
      </c>
      <c r="E3" s="4">
        <v>1</v>
      </c>
      <c r="F3" s="3">
        <f>Table2[[#This Row],[Quantité de contenant]]*Table2[[#This Row],[Volume du contenant (L)]]</f>
        <v>0.125</v>
      </c>
      <c r="G3" s="23">
        <v>45177</v>
      </c>
      <c r="H3" s="19"/>
    </row>
    <row r="4" spans="2:8" x14ac:dyDescent="0.25">
      <c r="B4" s="3" t="s">
        <v>175</v>
      </c>
      <c r="C4" s="4" t="s">
        <v>177</v>
      </c>
      <c r="D4" s="4">
        <v>0.44</v>
      </c>
      <c r="E4" s="4">
        <v>0</v>
      </c>
      <c r="F4" s="3">
        <f>Table2[[#This Row],[Quantité de contenant]]*Table2[[#This Row],[Volume du contenant (L)]]</f>
        <v>0</v>
      </c>
      <c r="G4" s="23">
        <v>45177</v>
      </c>
      <c r="H4" s="19"/>
    </row>
    <row r="5" spans="2:8" x14ac:dyDescent="0.25">
      <c r="B5" s="3" t="s">
        <v>175</v>
      </c>
      <c r="C5" s="4" t="s">
        <v>178</v>
      </c>
      <c r="D5" s="4">
        <v>0.05</v>
      </c>
      <c r="E5" s="4">
        <v>7</v>
      </c>
      <c r="F5" s="3">
        <f>Table2[[#This Row],[Quantité de contenant]]*Table2[[#This Row],[Volume du contenant (L)]]</f>
        <v>0.35000000000000003</v>
      </c>
      <c r="G5" s="23">
        <v>45177</v>
      </c>
      <c r="H5" s="19"/>
    </row>
    <row r="6" spans="2:8" x14ac:dyDescent="0.25">
      <c r="B6" s="3" t="s">
        <v>175</v>
      </c>
      <c r="C6" s="4" t="s">
        <v>179</v>
      </c>
      <c r="D6" s="4">
        <v>0.05</v>
      </c>
      <c r="E6" s="4">
        <v>5</v>
      </c>
      <c r="F6" s="3">
        <f>Table2[[#This Row],[Quantité de contenant]]*Table2[[#This Row],[Volume du contenant (L)]]</f>
        <v>0.25</v>
      </c>
      <c r="G6" s="23">
        <v>45177</v>
      </c>
      <c r="H6" s="19"/>
    </row>
    <row r="7" spans="2:8" x14ac:dyDescent="0.25">
      <c r="B7" s="3" t="s">
        <v>175</v>
      </c>
      <c r="C7" s="4" t="s">
        <v>180</v>
      </c>
      <c r="D7" s="4">
        <v>1.7999999999999999E-2</v>
      </c>
      <c r="E7" s="4">
        <v>11</v>
      </c>
      <c r="F7" s="3">
        <f>Table2[[#This Row],[Quantité de contenant]]*Table2[[#This Row],[Volume du contenant (L)]]</f>
        <v>0.19799999999999998</v>
      </c>
      <c r="G7" s="23">
        <v>45177</v>
      </c>
      <c r="H7" s="19"/>
    </row>
    <row r="8" spans="2:8" x14ac:dyDescent="0.25">
      <c r="B8" s="3" t="s">
        <v>175</v>
      </c>
      <c r="C8" s="4" t="s">
        <v>181</v>
      </c>
      <c r="D8" s="4">
        <v>0.05</v>
      </c>
      <c r="E8" s="4">
        <v>7</v>
      </c>
      <c r="F8" s="3">
        <f>Table2[[#This Row],[Quantité de contenant]]*Table2[[#This Row],[Volume du contenant (L)]]</f>
        <v>0.35000000000000003</v>
      </c>
      <c r="G8" s="23">
        <v>45177</v>
      </c>
      <c r="H8" s="19"/>
    </row>
    <row r="9" spans="2:8" x14ac:dyDescent="0.25">
      <c r="B9" s="3" t="s">
        <v>175</v>
      </c>
      <c r="C9" s="4" t="s">
        <v>182</v>
      </c>
      <c r="D9" s="4">
        <v>0.1</v>
      </c>
      <c r="E9" s="4">
        <v>3</v>
      </c>
      <c r="F9" s="3">
        <f>Table2[[#This Row],[Quantité de contenant]]*Table2[[#This Row],[Volume du contenant (L)]]</f>
        <v>0.30000000000000004</v>
      </c>
      <c r="G9" s="23">
        <v>45177</v>
      </c>
      <c r="H9" s="19"/>
    </row>
    <row r="10" spans="2:8" x14ac:dyDescent="0.25">
      <c r="B10" s="3" t="s">
        <v>175</v>
      </c>
      <c r="C10" s="4" t="s">
        <v>183</v>
      </c>
      <c r="D10" s="4">
        <v>0.3</v>
      </c>
      <c r="E10" s="4">
        <v>5</v>
      </c>
      <c r="F10" s="3">
        <f>Table2[[#This Row],[Quantité de contenant]]*Table2[[#This Row],[Volume du contenant (L)]]</f>
        <v>1.5</v>
      </c>
      <c r="G10" s="23">
        <v>45177</v>
      </c>
      <c r="H10" s="19"/>
    </row>
    <row r="11" spans="2:8" x14ac:dyDescent="0.25">
      <c r="B11" s="3" t="s">
        <v>175</v>
      </c>
      <c r="C11" s="4" t="s">
        <v>184</v>
      </c>
      <c r="D11" s="4">
        <v>0.5</v>
      </c>
      <c r="E11" s="4">
        <v>6</v>
      </c>
      <c r="F11" s="3">
        <f>Table2[[#This Row],[Quantité de contenant]]*Table2[[#This Row],[Volume du contenant (L)]]</f>
        <v>3</v>
      </c>
      <c r="G11" s="23">
        <v>45177</v>
      </c>
      <c r="H11" s="19"/>
    </row>
    <row r="12" spans="2:8" x14ac:dyDescent="0.25">
      <c r="B12" s="3" t="s">
        <v>175</v>
      </c>
      <c r="C12" s="4" t="s">
        <v>185</v>
      </c>
      <c r="D12" s="4">
        <v>0.4</v>
      </c>
      <c r="E12" s="4">
        <v>12</v>
      </c>
      <c r="F12" s="3">
        <f>Table2[[#This Row],[Quantité de contenant]]*Table2[[#This Row],[Volume du contenant (L)]]</f>
        <v>4.8000000000000007</v>
      </c>
      <c r="G12" s="23">
        <v>45177</v>
      </c>
      <c r="H12" s="19"/>
    </row>
    <row r="13" spans="2:8" x14ac:dyDescent="0.25">
      <c r="B13" s="3" t="s">
        <v>186</v>
      </c>
      <c r="C13" s="4" t="s">
        <v>187</v>
      </c>
      <c r="D13" s="4">
        <v>1</v>
      </c>
      <c r="E13" s="4">
        <v>1</v>
      </c>
      <c r="F13" s="3">
        <f>Table2[[#This Row],[Quantité de contenant]]*Table2[[#This Row],[Volume du contenant (L)]]</f>
        <v>1</v>
      </c>
      <c r="G13" s="23">
        <v>45131</v>
      </c>
      <c r="H13" s="19"/>
    </row>
    <row r="14" spans="2:8" x14ac:dyDescent="0.25">
      <c r="B14" s="3" t="s">
        <v>186</v>
      </c>
      <c r="C14" s="4" t="s">
        <v>188</v>
      </c>
      <c r="D14" s="4">
        <v>0.5</v>
      </c>
      <c r="E14" s="4">
        <v>0</v>
      </c>
      <c r="F14" s="3">
        <f>Table2[[#This Row],[Quantité de contenant]]*Table2[[#This Row],[Volume du contenant (L)]]</f>
        <v>0</v>
      </c>
      <c r="G14" s="23">
        <v>45177</v>
      </c>
      <c r="H14" s="19"/>
    </row>
    <row r="15" spans="2:8" x14ac:dyDescent="0.25">
      <c r="B15" s="3" t="s">
        <v>186</v>
      </c>
      <c r="C15" s="4" t="s">
        <v>189</v>
      </c>
      <c r="D15" s="4">
        <v>0.4</v>
      </c>
      <c r="E15" s="4">
        <v>3</v>
      </c>
      <c r="F15" s="3">
        <f>Table2[[#This Row],[Quantité de contenant]]*Table2[[#This Row],[Volume du contenant (L)]]</f>
        <v>1.2000000000000002</v>
      </c>
      <c r="G15" s="23">
        <v>45131</v>
      </c>
      <c r="H15" s="19"/>
    </row>
    <row r="16" spans="2:8" x14ac:dyDescent="0.25">
      <c r="B16" s="3" t="s">
        <v>186</v>
      </c>
      <c r="C16" s="4" t="s">
        <v>190</v>
      </c>
      <c r="D16" s="4">
        <v>0.4</v>
      </c>
      <c r="E16" s="4">
        <v>0</v>
      </c>
      <c r="F16" s="3">
        <f>Table2[[#This Row],[Quantité de contenant]]*Table2[[#This Row],[Volume du contenant (L)]]</f>
        <v>0</v>
      </c>
      <c r="G16" s="23">
        <v>45177</v>
      </c>
      <c r="H16" s="19"/>
    </row>
    <row r="17" spans="2:8" x14ac:dyDescent="0.25">
      <c r="B17" s="3" t="s">
        <v>186</v>
      </c>
      <c r="C17" s="5" t="s">
        <v>191</v>
      </c>
      <c r="D17" s="5">
        <v>0.6</v>
      </c>
      <c r="E17" s="5">
        <v>6</v>
      </c>
      <c r="F17" s="3">
        <f>Table2[[#This Row],[Quantité de contenant]]*Table2[[#This Row],[Volume du contenant (L)]]</f>
        <v>3.5999999999999996</v>
      </c>
      <c r="G17" s="23">
        <v>45131</v>
      </c>
      <c r="H17" s="19"/>
    </row>
    <row r="18" spans="2:8" x14ac:dyDescent="0.25">
      <c r="B18" s="3" t="s">
        <v>186</v>
      </c>
      <c r="C18" s="4" t="s">
        <v>192</v>
      </c>
      <c r="D18" s="4">
        <v>5</v>
      </c>
      <c r="E18" s="4">
        <v>1</v>
      </c>
      <c r="F18" s="3">
        <f>Table2[[#This Row],[Quantité de contenant]]*Table2[[#This Row],[Volume du contenant (L)]]</f>
        <v>5</v>
      </c>
      <c r="G18" s="23">
        <v>45131</v>
      </c>
      <c r="H18" s="19"/>
    </row>
    <row r="19" spans="2:8" x14ac:dyDescent="0.25">
      <c r="B19" s="3" t="s">
        <v>193</v>
      </c>
      <c r="C19" s="4" t="s">
        <v>194</v>
      </c>
      <c r="D19" s="4">
        <v>5</v>
      </c>
      <c r="E19" s="4">
        <v>3</v>
      </c>
      <c r="F19" s="3">
        <f>Table2[[#This Row],[Quantité de contenant]]*Table2[[#This Row],[Volume du contenant (L)]]</f>
        <v>15</v>
      </c>
      <c r="G19" s="23">
        <v>45177</v>
      </c>
      <c r="H19" s="19"/>
    </row>
    <row r="20" spans="2:8" x14ac:dyDescent="0.25">
      <c r="B20" s="3" t="s">
        <v>193</v>
      </c>
      <c r="C20" s="4" t="s">
        <v>195</v>
      </c>
      <c r="D20" s="4">
        <v>0.08</v>
      </c>
      <c r="E20" s="4">
        <v>8</v>
      </c>
      <c r="F20" s="3">
        <f>Table2[[#This Row],[Quantité de contenant]]*Table2[[#This Row],[Volume du contenant (L)]]</f>
        <v>0.64</v>
      </c>
      <c r="G20" s="23">
        <v>45131</v>
      </c>
      <c r="H20" s="19"/>
    </row>
    <row r="21" spans="2:8" x14ac:dyDescent="0.25">
      <c r="B21" s="3" t="s">
        <v>196</v>
      </c>
      <c r="C21" s="4" t="s">
        <v>178</v>
      </c>
      <c r="D21" s="4">
        <v>0.05</v>
      </c>
      <c r="E21" s="4">
        <v>3</v>
      </c>
      <c r="F21" s="3">
        <f>Table2[[#This Row],[Quantité de contenant]]*Table2[[#This Row],[Volume du contenant (L)]]</f>
        <v>0.15000000000000002</v>
      </c>
      <c r="G21" s="23">
        <v>45131</v>
      </c>
      <c r="H21" s="19"/>
    </row>
    <row r="22" spans="2:8" x14ac:dyDescent="0.25">
      <c r="B22" s="3" t="s">
        <v>196</v>
      </c>
      <c r="C22" s="5" t="s">
        <v>179</v>
      </c>
      <c r="D22" s="5">
        <v>0.05</v>
      </c>
      <c r="E22" s="5">
        <v>4</v>
      </c>
      <c r="F22" s="3">
        <f>Table2[[#This Row],[Quantité de contenant]]*Table2[[#This Row],[Volume du contenant (L)]]</f>
        <v>0.2</v>
      </c>
      <c r="G22" s="23">
        <v>45131</v>
      </c>
      <c r="H22" s="19"/>
    </row>
    <row r="23" spans="2:8" x14ac:dyDescent="0.25">
      <c r="B23" s="3" t="s">
        <v>196</v>
      </c>
      <c r="C23" s="4" t="s">
        <v>197</v>
      </c>
      <c r="D23" s="4">
        <v>2.5000000000000001E-2</v>
      </c>
      <c r="E23" s="4">
        <v>16</v>
      </c>
      <c r="F23" s="3">
        <f>Table2[[#This Row],[Quantité de contenant]]*Table2[[#This Row],[Volume du contenant (L)]]</f>
        <v>0.4</v>
      </c>
      <c r="G23" s="23">
        <v>45131</v>
      </c>
      <c r="H23" s="19"/>
    </row>
    <row r="24" spans="2:8" x14ac:dyDescent="0.25">
      <c r="B24" s="3" t="s">
        <v>196</v>
      </c>
      <c r="C24" s="4" t="s">
        <v>198</v>
      </c>
      <c r="D24" s="4">
        <v>0.5</v>
      </c>
      <c r="E24" s="4">
        <v>1</v>
      </c>
      <c r="F24" s="3">
        <f>Table2[[#This Row],[Quantité de contenant]]*Table2[[#This Row],[Volume du contenant (L)]]</f>
        <v>0.5</v>
      </c>
      <c r="G24" s="23">
        <v>45131</v>
      </c>
      <c r="H24" s="19"/>
    </row>
    <row r="25" spans="2:8" x14ac:dyDescent="0.25">
      <c r="B25" s="3" t="s">
        <v>196</v>
      </c>
      <c r="C25" s="4" t="s">
        <v>199</v>
      </c>
      <c r="D25" s="4">
        <v>0.3</v>
      </c>
      <c r="E25" s="4">
        <v>1</v>
      </c>
      <c r="F25" s="3">
        <f>Table2[[#This Row],[Quantité de contenant]]*Table2[[#This Row],[Volume du contenant (L)]]</f>
        <v>0.3</v>
      </c>
      <c r="G25" s="23">
        <v>45131</v>
      </c>
      <c r="H25" s="19"/>
    </row>
    <row r="26" spans="2:8" x14ac:dyDescent="0.25">
      <c r="B26" s="3" t="s">
        <v>196</v>
      </c>
      <c r="C26" s="5" t="s">
        <v>200</v>
      </c>
      <c r="D26" s="5">
        <v>0.5</v>
      </c>
      <c r="E26" s="5">
        <v>1</v>
      </c>
      <c r="F26" s="3">
        <f>Table2[[#This Row],[Quantité de contenant]]*Table2[[#This Row],[Volume du contenant (L)]]</f>
        <v>0.5</v>
      </c>
      <c r="G26" s="23">
        <v>45131</v>
      </c>
      <c r="H26" s="19"/>
    </row>
    <row r="27" spans="2:8" x14ac:dyDescent="0.25">
      <c r="B27" s="3" t="s">
        <v>196</v>
      </c>
      <c r="C27" s="4" t="s">
        <v>191</v>
      </c>
      <c r="D27" s="4">
        <v>0.6</v>
      </c>
      <c r="E27" s="4">
        <v>3</v>
      </c>
      <c r="F27" s="3">
        <f>Table2[[#This Row],[Quantité de contenant]]*Table2[[#This Row],[Volume du contenant (L)]]</f>
        <v>1.7999999999999998</v>
      </c>
      <c r="G27" s="23">
        <v>45131</v>
      </c>
      <c r="H27" s="19"/>
    </row>
    <row r="28" spans="2:8" x14ac:dyDescent="0.25">
      <c r="B28" s="3" t="s">
        <v>196</v>
      </c>
      <c r="C28" s="4" t="s">
        <v>192</v>
      </c>
      <c r="D28" s="4">
        <v>5</v>
      </c>
      <c r="E28" s="4">
        <v>1</v>
      </c>
      <c r="F28" s="3">
        <f>Table2[[#This Row],[Quantité de contenant]]*Table2[[#This Row],[Volume du contenant (L)]]</f>
        <v>5</v>
      </c>
      <c r="G28" s="23">
        <v>45131</v>
      </c>
      <c r="H28" s="19"/>
    </row>
    <row r="29" spans="2:8" x14ac:dyDescent="0.25">
      <c r="B29" s="3" t="s">
        <v>201</v>
      </c>
      <c r="C29" s="4" t="s">
        <v>177</v>
      </c>
      <c r="D29" s="4">
        <v>0.44</v>
      </c>
      <c r="E29" s="4">
        <v>1</v>
      </c>
      <c r="F29" s="3">
        <f>Table2[[#This Row],[Quantité de contenant]]*Table2[[#This Row],[Volume du contenant (L)]]</f>
        <v>0.44</v>
      </c>
      <c r="G29" s="23">
        <v>45131</v>
      </c>
      <c r="H29" s="19"/>
    </row>
    <row r="30" spans="2:8" x14ac:dyDescent="0.25">
      <c r="B30" s="3" t="s">
        <v>201</v>
      </c>
      <c r="C30" s="4" t="s">
        <v>202</v>
      </c>
      <c r="D30" s="4">
        <v>1</v>
      </c>
      <c r="E30" s="4">
        <v>2</v>
      </c>
      <c r="F30" s="3">
        <f>Table2[[#This Row],[Quantité de contenant]]*Table2[[#This Row],[Volume du contenant (L)]]</f>
        <v>2</v>
      </c>
      <c r="G30" s="23">
        <v>45131</v>
      </c>
      <c r="H30" s="19"/>
    </row>
    <row r="31" spans="2:8" x14ac:dyDescent="0.25">
      <c r="B31" s="3" t="s">
        <v>201</v>
      </c>
      <c r="C31" s="5" t="s">
        <v>203</v>
      </c>
      <c r="D31" s="5">
        <v>0.4</v>
      </c>
      <c r="E31" s="5">
        <v>4</v>
      </c>
      <c r="F31" s="3">
        <f>Table2[[#This Row],[Quantité de contenant]]*Table2[[#This Row],[Volume du contenant (L)]]</f>
        <v>1.6</v>
      </c>
      <c r="G31" s="23">
        <v>45131</v>
      </c>
      <c r="H31" s="19"/>
    </row>
    <row r="32" spans="2:8" x14ac:dyDescent="0.25">
      <c r="B32" s="3" t="s">
        <v>201</v>
      </c>
      <c r="C32" s="4" t="s">
        <v>204</v>
      </c>
      <c r="D32" s="4">
        <v>0.4</v>
      </c>
      <c r="E32" s="4">
        <v>14</v>
      </c>
      <c r="F32" s="3">
        <f>Table2[[#This Row],[Quantité de contenant]]*Table2[[#This Row],[Volume du contenant (L)]]</f>
        <v>5.6000000000000005</v>
      </c>
      <c r="G32" s="23">
        <v>45131</v>
      </c>
      <c r="H32" s="19"/>
    </row>
    <row r="33" spans="2:8" x14ac:dyDescent="0.25">
      <c r="B33" s="3" t="s">
        <v>201</v>
      </c>
      <c r="C33" s="4" t="s">
        <v>194</v>
      </c>
      <c r="D33" s="4">
        <v>5</v>
      </c>
      <c r="E33" s="4">
        <v>2</v>
      </c>
      <c r="F33" s="3">
        <f>Table2[[#This Row],[Quantité de contenant]]*Table2[[#This Row],[Volume du contenant (L)]]</f>
        <v>10</v>
      </c>
      <c r="G33" s="23">
        <v>45131</v>
      </c>
      <c r="H33" s="19"/>
    </row>
    <row r="34" spans="2:8" x14ac:dyDescent="0.25">
      <c r="B34" s="3" t="s">
        <v>205</v>
      </c>
      <c r="C34" s="4" t="s">
        <v>206</v>
      </c>
      <c r="D34" s="4">
        <v>0.5</v>
      </c>
      <c r="E34" s="4">
        <v>3</v>
      </c>
      <c r="F34" s="3">
        <f>Table2[[#This Row],[Quantité de contenant]]*Table2[[#This Row],[Volume du contenant (L)]]</f>
        <v>1.5</v>
      </c>
      <c r="G34" s="23">
        <v>45131</v>
      </c>
      <c r="H34" s="19"/>
    </row>
    <row r="35" spans="2:8" x14ac:dyDescent="0.25">
      <c r="B35" s="3" t="s">
        <v>205</v>
      </c>
      <c r="C35" s="4" t="s">
        <v>207</v>
      </c>
      <c r="D35" s="4">
        <v>0.3</v>
      </c>
      <c r="E35" s="4">
        <v>6</v>
      </c>
      <c r="F35" s="3">
        <f>Table2[[#This Row],[Quantité de contenant]]*Table2[[#This Row],[Volume du contenant (L)]]</f>
        <v>1.7999999999999998</v>
      </c>
      <c r="G35" s="23">
        <v>45131</v>
      </c>
      <c r="H35" s="19"/>
    </row>
    <row r="36" spans="2:8" x14ac:dyDescent="0.25">
      <c r="B36" s="3" t="s">
        <v>205</v>
      </c>
      <c r="C36" s="4" t="s">
        <v>208</v>
      </c>
      <c r="D36" s="4">
        <v>5</v>
      </c>
      <c r="E36" s="4">
        <v>1</v>
      </c>
      <c r="F36" s="3">
        <f>Table2[[#This Row],[Quantité de contenant]]*Table2[[#This Row],[Volume du contenant (L)]]</f>
        <v>5</v>
      </c>
      <c r="G36" s="23">
        <v>45131</v>
      </c>
      <c r="H36" s="19"/>
    </row>
    <row r="37" spans="2:8" x14ac:dyDescent="0.25">
      <c r="B37" s="3" t="s">
        <v>205</v>
      </c>
      <c r="C37" s="4" t="s">
        <v>209</v>
      </c>
      <c r="D37" s="4">
        <v>5</v>
      </c>
      <c r="E37" s="4">
        <v>0</v>
      </c>
      <c r="F37" s="3">
        <f>Table2[[#This Row],[Quantité de contenant]]*Table2[[#This Row],[Volume du contenant (L)]]</f>
        <v>0</v>
      </c>
      <c r="G37" s="23">
        <v>45177</v>
      </c>
      <c r="H37" s="19"/>
    </row>
    <row r="38" spans="2:8" x14ac:dyDescent="0.25">
      <c r="B38" s="3" t="s">
        <v>205</v>
      </c>
      <c r="C38" s="4" t="s">
        <v>210</v>
      </c>
      <c r="D38" s="4">
        <v>0.5</v>
      </c>
      <c r="E38" s="4">
        <v>15</v>
      </c>
      <c r="F38" s="3">
        <f>Table2[[#This Row],[Quantité de contenant]]*Table2[[#This Row],[Volume du contenant (L)]]</f>
        <v>7.5</v>
      </c>
      <c r="G38" s="23">
        <v>45131</v>
      </c>
      <c r="H38" s="19"/>
    </row>
    <row r="39" spans="2:8" x14ac:dyDescent="0.25">
      <c r="B39" s="3" t="s">
        <v>205</v>
      </c>
      <c r="C39" s="4" t="s">
        <v>211</v>
      </c>
      <c r="D39" s="4">
        <v>0.5</v>
      </c>
      <c r="E39" s="4">
        <v>14</v>
      </c>
      <c r="F39" s="3">
        <f>Table2[[#This Row],[Quantité de contenant]]*Table2[[#This Row],[Volume du contenant (L)]]</f>
        <v>7</v>
      </c>
      <c r="G39" s="23">
        <v>45131</v>
      </c>
      <c r="H39" s="19"/>
    </row>
    <row r="40" spans="2:8" x14ac:dyDescent="0.25">
      <c r="B40" s="3" t="s">
        <v>212</v>
      </c>
      <c r="C40" s="5" t="s">
        <v>213</v>
      </c>
      <c r="D40" s="5">
        <v>1</v>
      </c>
      <c r="E40" s="5">
        <v>7</v>
      </c>
      <c r="F40" s="3">
        <f>Table2[[#This Row],[Quantité de contenant]]*Table2[[#This Row],[Volume du contenant (L)]]</f>
        <v>7</v>
      </c>
      <c r="G40" s="23">
        <v>45131</v>
      </c>
      <c r="H40" s="19"/>
    </row>
    <row r="41" spans="2:8" x14ac:dyDescent="0.25">
      <c r="B41" s="3" t="s">
        <v>212</v>
      </c>
      <c r="C41" s="4" t="s">
        <v>214</v>
      </c>
      <c r="D41" s="4">
        <v>5</v>
      </c>
      <c r="E41" s="4">
        <v>2</v>
      </c>
      <c r="F41" s="3">
        <f>Table2[[#This Row],[Quantité de contenant]]*Table2[[#This Row],[Volume du contenant (L)]]</f>
        <v>10</v>
      </c>
      <c r="G41" s="23">
        <v>45177</v>
      </c>
      <c r="H41" s="19"/>
    </row>
    <row r="42" spans="2:8" x14ac:dyDescent="0.25">
      <c r="B42" s="3" t="s">
        <v>215</v>
      </c>
      <c r="C42" s="4" t="s">
        <v>216</v>
      </c>
      <c r="D42" s="4">
        <v>0.75</v>
      </c>
      <c r="E42" s="4">
        <v>1</v>
      </c>
      <c r="F42" s="3">
        <f>Table2[[#This Row],[Quantité de contenant]]*Table2[[#This Row],[Volume du contenant (L)]]</f>
        <v>0.75</v>
      </c>
      <c r="G42" s="23">
        <v>45131</v>
      </c>
      <c r="H42" s="19"/>
    </row>
    <row r="43" spans="2:8" x14ac:dyDescent="0.25">
      <c r="B43" s="3" t="s">
        <v>215</v>
      </c>
      <c r="C43" s="4" t="s">
        <v>174</v>
      </c>
      <c r="D43" s="4">
        <v>0.6</v>
      </c>
      <c r="E43" s="4">
        <v>2</v>
      </c>
      <c r="F43" s="3">
        <f>Table2[[#This Row],[Quantité de contenant]]*Table2[[#This Row],[Volume du contenant (L)]]</f>
        <v>1.2</v>
      </c>
      <c r="G43" s="23">
        <v>45131</v>
      </c>
      <c r="H43" s="19"/>
    </row>
    <row r="44" spans="2:8" x14ac:dyDescent="0.25">
      <c r="B44" s="3" t="s">
        <v>217</v>
      </c>
      <c r="C44" s="4" t="s">
        <v>218</v>
      </c>
      <c r="D44" s="4">
        <v>0.05</v>
      </c>
      <c r="E44" s="4">
        <v>2</v>
      </c>
      <c r="F44" s="3">
        <f>Table2[[#This Row],[Quantité de contenant]]*Table2[[#This Row],[Volume du contenant (L)]]</f>
        <v>0.1</v>
      </c>
      <c r="G44" s="23">
        <v>45131</v>
      </c>
      <c r="H44" s="19"/>
    </row>
    <row r="45" spans="2:8" x14ac:dyDescent="0.25">
      <c r="B45" s="3" t="s">
        <v>217</v>
      </c>
      <c r="C45" s="5" t="s">
        <v>219</v>
      </c>
      <c r="D45" s="5">
        <v>0.4</v>
      </c>
      <c r="E45" s="5">
        <v>3</v>
      </c>
      <c r="F45" s="3">
        <f>Table2[[#This Row],[Quantité de contenant]]*Table2[[#This Row],[Volume du contenant (L)]]</f>
        <v>1.2000000000000002</v>
      </c>
      <c r="G45" s="23">
        <v>45131</v>
      </c>
      <c r="H45" s="19"/>
    </row>
    <row r="46" spans="2:8" x14ac:dyDescent="0.25">
      <c r="B46" s="3" t="s">
        <v>217</v>
      </c>
      <c r="C46" s="4" t="s">
        <v>202</v>
      </c>
      <c r="D46" s="4">
        <v>1</v>
      </c>
      <c r="E46" s="4">
        <v>1</v>
      </c>
      <c r="F46" s="3">
        <f>Table2[[#This Row],[Quantité de contenant]]*Table2[[#This Row],[Volume du contenant (L)]]</f>
        <v>1</v>
      </c>
      <c r="G46" s="23">
        <v>45131</v>
      </c>
      <c r="H46" s="19"/>
    </row>
    <row r="47" spans="2:8" x14ac:dyDescent="0.25">
      <c r="B47" s="3" t="s">
        <v>217</v>
      </c>
      <c r="C47" s="4" t="s">
        <v>220</v>
      </c>
      <c r="D47" s="4">
        <v>0.4</v>
      </c>
      <c r="E47" s="4">
        <v>5</v>
      </c>
      <c r="F47" s="3">
        <f>Table2[[#This Row],[Quantité de contenant]]*Table2[[#This Row],[Volume du contenant (L)]]</f>
        <v>2</v>
      </c>
      <c r="G47" s="23">
        <v>45131</v>
      </c>
      <c r="H47" s="19"/>
    </row>
    <row r="48" spans="2:8" x14ac:dyDescent="0.25">
      <c r="B48" s="3" t="s">
        <v>217</v>
      </c>
      <c r="C48" s="4" t="s">
        <v>221</v>
      </c>
      <c r="D48" s="4">
        <v>0.107</v>
      </c>
      <c r="E48" s="4">
        <v>5</v>
      </c>
      <c r="F48" s="3">
        <f>Table2[[#This Row],[Quantité de contenant]]*Table2[[#This Row],[Volume du contenant (L)]]</f>
        <v>0.53500000000000003</v>
      </c>
      <c r="G48" s="23">
        <v>45131</v>
      </c>
      <c r="H48" s="19"/>
    </row>
    <row r="49" spans="2:8" x14ac:dyDescent="0.25">
      <c r="B49" s="3" t="s">
        <v>217</v>
      </c>
      <c r="C49" s="4" t="s">
        <v>222</v>
      </c>
      <c r="D49" s="4">
        <v>0.3</v>
      </c>
      <c r="E49" s="4">
        <v>4</v>
      </c>
      <c r="F49" s="3">
        <f>Table2[[#This Row],[Quantité de contenant]]*Table2[[#This Row],[Volume du contenant (L)]]</f>
        <v>1.2</v>
      </c>
      <c r="G49" s="23">
        <v>45131</v>
      </c>
      <c r="H49" s="19"/>
    </row>
    <row r="50" spans="2:8" x14ac:dyDescent="0.25">
      <c r="B50" s="3" t="s">
        <v>217</v>
      </c>
      <c r="C50" s="4" t="s">
        <v>223</v>
      </c>
      <c r="D50" s="4">
        <v>0.11</v>
      </c>
      <c r="E50" s="4">
        <v>1</v>
      </c>
      <c r="F50" s="3">
        <f>Table2[[#This Row],[Quantité de contenant]]*Table2[[#This Row],[Volume du contenant (L)]]</f>
        <v>0.11</v>
      </c>
      <c r="G50" s="23">
        <v>45131</v>
      </c>
      <c r="H50" s="19"/>
    </row>
    <row r="51" spans="2:8" x14ac:dyDescent="0.25">
      <c r="B51" s="3" t="s">
        <v>217</v>
      </c>
      <c r="C51" s="4" t="s">
        <v>224</v>
      </c>
      <c r="D51" s="4">
        <v>0.22</v>
      </c>
      <c r="E51" s="4">
        <v>1</v>
      </c>
      <c r="F51" s="3">
        <f>Table2[[#This Row],[Quantité de contenant]]*Table2[[#This Row],[Volume du contenant (L)]]</f>
        <v>0.22</v>
      </c>
      <c r="G51" s="23">
        <v>45131</v>
      </c>
      <c r="H51" s="19"/>
    </row>
    <row r="52" spans="2:8" x14ac:dyDescent="0.25">
      <c r="B52" s="3" t="s">
        <v>217</v>
      </c>
      <c r="C52" s="5" t="s">
        <v>225</v>
      </c>
      <c r="D52" s="5">
        <v>0.5</v>
      </c>
      <c r="E52" s="5">
        <v>6</v>
      </c>
      <c r="F52" s="3">
        <f>Table2[[#This Row],[Quantité de contenant]]*Table2[[#This Row],[Volume du contenant (L)]]</f>
        <v>3</v>
      </c>
      <c r="G52" s="23">
        <v>45131</v>
      </c>
      <c r="H52" s="19"/>
    </row>
    <row r="53" spans="2:8" x14ac:dyDescent="0.25">
      <c r="B53" s="3" t="s">
        <v>226</v>
      </c>
      <c r="C53" s="4" t="s">
        <v>227</v>
      </c>
      <c r="D53" s="4">
        <v>0.4</v>
      </c>
      <c r="E53" s="4">
        <v>16</v>
      </c>
      <c r="F53" s="3">
        <f>Table2[[#This Row],[Quantité de contenant]]*Table2[[#This Row],[Volume du contenant (L)]]</f>
        <v>6.4</v>
      </c>
      <c r="G53" s="23">
        <v>45131</v>
      </c>
      <c r="H53" s="19"/>
    </row>
    <row r="54" spans="2:8" x14ac:dyDescent="0.25">
      <c r="B54" s="3" t="s">
        <v>226</v>
      </c>
      <c r="C54" s="4" t="s">
        <v>177</v>
      </c>
      <c r="D54" s="4">
        <v>0.44</v>
      </c>
      <c r="E54" s="4">
        <v>6</v>
      </c>
      <c r="F54" s="3">
        <f>Table2[[#This Row],[Quantité de contenant]]*Table2[[#This Row],[Volume du contenant (L)]]</f>
        <v>2.64</v>
      </c>
      <c r="G54" s="23">
        <v>45131</v>
      </c>
      <c r="H54" s="19"/>
    </row>
    <row r="55" spans="2:8" x14ac:dyDescent="0.25">
      <c r="B55" s="3" t="s">
        <v>226</v>
      </c>
      <c r="C55" s="4" t="s">
        <v>228</v>
      </c>
      <c r="D55" s="4">
        <v>0.4</v>
      </c>
      <c r="E55" s="4">
        <v>1</v>
      </c>
      <c r="F55" s="3">
        <f>Table2[[#This Row],[Quantité de contenant]]*Table2[[#This Row],[Volume du contenant (L)]]</f>
        <v>0.4</v>
      </c>
      <c r="G55" s="23">
        <v>45131</v>
      </c>
      <c r="H55" s="19"/>
    </row>
    <row r="56" spans="2:8" x14ac:dyDescent="0.25">
      <c r="B56" s="3" t="s">
        <v>226</v>
      </c>
      <c r="C56" s="4" t="s">
        <v>229</v>
      </c>
      <c r="D56" s="4">
        <v>0.4</v>
      </c>
      <c r="E56" s="4">
        <v>11</v>
      </c>
      <c r="F56" s="3">
        <f>Table2[[#This Row],[Quantité de contenant]]*Table2[[#This Row],[Volume du contenant (L)]]</f>
        <v>4.4000000000000004</v>
      </c>
      <c r="G56" s="23">
        <v>45131</v>
      </c>
      <c r="H56" s="19"/>
    </row>
    <row r="57" spans="2:8" x14ac:dyDescent="0.25">
      <c r="B57" s="3" t="s">
        <v>226</v>
      </c>
      <c r="C57" s="4" t="s">
        <v>230</v>
      </c>
      <c r="D57" s="4">
        <v>0.4</v>
      </c>
      <c r="E57" s="4">
        <v>3</v>
      </c>
      <c r="F57" s="3">
        <f>Table2[[#This Row],[Quantité de contenant]]*Table2[[#This Row],[Volume du contenant (L)]]</f>
        <v>1.2000000000000002</v>
      </c>
      <c r="G57" s="23">
        <v>45131</v>
      </c>
      <c r="H57" s="19"/>
    </row>
    <row r="58" spans="2:8" x14ac:dyDescent="0.25">
      <c r="B58" s="3" t="s">
        <v>226</v>
      </c>
      <c r="C58" s="4" t="s">
        <v>231</v>
      </c>
      <c r="D58" s="4">
        <v>0.6</v>
      </c>
      <c r="E58" s="4">
        <v>8</v>
      </c>
      <c r="F58" s="3">
        <f>Table2[[#This Row],[Quantité de contenant]]*Table2[[#This Row],[Volume du contenant (L)]]</f>
        <v>4.8</v>
      </c>
      <c r="G58" s="23">
        <v>45177</v>
      </c>
      <c r="H58" s="19"/>
    </row>
    <row r="59" spans="2:8" x14ac:dyDescent="0.25">
      <c r="B59" s="3" t="s">
        <v>226</v>
      </c>
      <c r="C59" s="4" t="s">
        <v>232</v>
      </c>
      <c r="D59" s="4">
        <v>0.5</v>
      </c>
      <c r="E59" s="4">
        <v>1</v>
      </c>
      <c r="F59" s="3">
        <f>Table2[[#This Row],[Quantité de contenant]]*Table2[[#This Row],[Volume du contenant (L)]]</f>
        <v>0.5</v>
      </c>
      <c r="G59" s="23">
        <v>45131</v>
      </c>
      <c r="H59" s="19"/>
    </row>
    <row r="60" spans="2:8" x14ac:dyDescent="0.25">
      <c r="B60" s="3" t="s">
        <v>233</v>
      </c>
      <c r="C60" s="4" t="s">
        <v>234</v>
      </c>
      <c r="D60" s="4">
        <v>5</v>
      </c>
      <c r="E60" s="4">
        <v>2</v>
      </c>
      <c r="F60" s="3">
        <f>Table2[[#This Row],[Quantité de contenant]]*Table2[[#This Row],[Volume du contenant (L)]]</f>
        <v>10</v>
      </c>
      <c r="G60" s="23">
        <v>45131</v>
      </c>
      <c r="H60" s="19"/>
    </row>
    <row r="61" spans="2:8" x14ac:dyDescent="0.25">
      <c r="B61" s="3" t="s">
        <v>233</v>
      </c>
      <c r="C61" s="5" t="s">
        <v>235</v>
      </c>
      <c r="D61" s="5">
        <v>5</v>
      </c>
      <c r="E61" s="5">
        <v>1</v>
      </c>
      <c r="F61" s="3">
        <f>Table2[[#This Row],[Quantité de contenant]]*Table2[[#This Row],[Volume du contenant (L)]]</f>
        <v>5</v>
      </c>
      <c r="G61" s="23">
        <v>45131</v>
      </c>
      <c r="H61" s="19"/>
    </row>
    <row r="62" spans="2:8" x14ac:dyDescent="0.25">
      <c r="B62" s="3" t="s">
        <v>236</v>
      </c>
      <c r="C62" s="4" t="s">
        <v>237</v>
      </c>
      <c r="D62" s="4">
        <v>0.1</v>
      </c>
      <c r="E62" s="4">
        <v>3</v>
      </c>
      <c r="F62" s="3">
        <f>Table2[[#This Row],[Quantité de contenant]]*Table2[[#This Row],[Volume du contenant (L)]]</f>
        <v>0.30000000000000004</v>
      </c>
      <c r="G62" s="23">
        <v>45177</v>
      </c>
      <c r="H62" s="19"/>
    </row>
    <row r="63" spans="2:8" x14ac:dyDescent="0.25">
      <c r="B63" s="3" t="s">
        <v>236</v>
      </c>
      <c r="C63" s="4" t="s">
        <v>238</v>
      </c>
      <c r="D63" s="4">
        <v>0.5</v>
      </c>
      <c r="E63" s="4">
        <v>2</v>
      </c>
      <c r="F63" s="3">
        <f>Table2[[#This Row],[Quantité de contenant]]*Table2[[#This Row],[Volume du contenant (L)]]</f>
        <v>1</v>
      </c>
      <c r="G63" s="23">
        <v>45177</v>
      </c>
      <c r="H63" s="19"/>
    </row>
    <row r="64" spans="2:8" x14ac:dyDescent="0.25">
      <c r="B64" s="3" t="s">
        <v>236</v>
      </c>
      <c r="C64" s="4" t="s">
        <v>239</v>
      </c>
      <c r="D64" s="4">
        <v>0.5</v>
      </c>
      <c r="E64" s="4">
        <v>11</v>
      </c>
      <c r="F64" s="3">
        <f>Table2[[#This Row],[Quantité de contenant]]*Table2[[#This Row],[Volume du contenant (L)]]</f>
        <v>5.5</v>
      </c>
      <c r="G64" s="23">
        <v>45177</v>
      </c>
      <c r="H64" s="19"/>
    </row>
    <row r="65" spans="2:8" x14ac:dyDescent="0.25">
      <c r="B65" s="3" t="s">
        <v>236</v>
      </c>
      <c r="C65" s="4" t="s">
        <v>240</v>
      </c>
      <c r="D65" s="4">
        <v>0.2</v>
      </c>
      <c r="E65" s="4">
        <v>35</v>
      </c>
      <c r="F65" s="3">
        <f>Table2[[#This Row],[Quantité de contenant]]*Table2[[#This Row],[Volume du contenant (L)]]</f>
        <v>7</v>
      </c>
      <c r="G65" s="23">
        <v>45177</v>
      </c>
      <c r="H65" s="19"/>
    </row>
    <row r="66" spans="2:8" x14ac:dyDescent="0.25">
      <c r="B66" s="3" t="s">
        <v>236</v>
      </c>
      <c r="C66" s="4" t="s">
        <v>241</v>
      </c>
      <c r="D66" s="4">
        <v>0.4</v>
      </c>
      <c r="E66" s="4">
        <v>32</v>
      </c>
      <c r="F66" s="3">
        <f>Table2[[#This Row],[Quantité de contenant]]*Table2[[#This Row],[Volume du contenant (L)]]</f>
        <v>12.8</v>
      </c>
      <c r="G66" s="23">
        <v>45177</v>
      </c>
      <c r="H66" s="19"/>
    </row>
    <row r="67" spans="2:8" x14ac:dyDescent="0.25">
      <c r="B67" s="3" t="s">
        <v>242</v>
      </c>
      <c r="C67" s="4" t="s">
        <v>243</v>
      </c>
      <c r="D67" s="4">
        <v>0.4</v>
      </c>
      <c r="E67" s="4">
        <v>5</v>
      </c>
      <c r="F67" s="3">
        <f>Table2[[#This Row],[Quantité de contenant]]*Table2[[#This Row],[Volume du contenant (L)]]</f>
        <v>2</v>
      </c>
      <c r="G67" s="23">
        <v>45177</v>
      </c>
      <c r="H67" s="19"/>
    </row>
    <row r="68" spans="2:8" x14ac:dyDescent="0.25">
      <c r="B68" s="3" t="s">
        <v>242</v>
      </c>
      <c r="C68" s="4" t="s">
        <v>244</v>
      </c>
      <c r="D68" s="4">
        <v>0.6</v>
      </c>
      <c r="E68" s="4">
        <v>0</v>
      </c>
      <c r="F68" s="3">
        <f>Table2[[#This Row],[Quantité de contenant]]*Table2[[#This Row],[Volume du contenant (L)]]</f>
        <v>0</v>
      </c>
      <c r="G68" s="23">
        <v>45177</v>
      </c>
      <c r="H68" s="19"/>
    </row>
    <row r="69" spans="2:8" x14ac:dyDescent="0.25">
      <c r="B69" s="3" t="s">
        <v>242</v>
      </c>
      <c r="C69" s="4" t="s">
        <v>245</v>
      </c>
      <c r="D69" s="4">
        <v>0.125</v>
      </c>
      <c r="E69" s="4">
        <v>10</v>
      </c>
      <c r="F69" s="3">
        <f>Table2[[#This Row],[Quantité de contenant]]*Table2[[#This Row],[Volume du contenant (L)]]</f>
        <v>1.25</v>
      </c>
      <c r="G69" s="23">
        <v>45177</v>
      </c>
      <c r="H69" s="19"/>
    </row>
    <row r="70" spans="2:8" x14ac:dyDescent="0.25">
      <c r="B70" s="3" t="s">
        <v>242</v>
      </c>
      <c r="C70" s="4" t="s">
        <v>246</v>
      </c>
      <c r="D70" s="4">
        <v>0.4</v>
      </c>
      <c r="E70" s="4">
        <v>6</v>
      </c>
      <c r="F70" s="3">
        <f>Table2[[#This Row],[Quantité de contenant]]*Table2[[#This Row],[Volume du contenant (L)]]</f>
        <v>2.4000000000000004</v>
      </c>
      <c r="G70" s="23">
        <v>45177</v>
      </c>
      <c r="H70" s="19"/>
    </row>
    <row r="71" spans="2:8" x14ac:dyDescent="0.25">
      <c r="B71" s="3" t="s">
        <v>242</v>
      </c>
      <c r="C71" s="4" t="s">
        <v>247</v>
      </c>
      <c r="D71" s="4">
        <v>0.5</v>
      </c>
      <c r="E71" s="4">
        <v>2</v>
      </c>
      <c r="F71" s="3">
        <f>Table2[[#This Row],[Quantité de contenant]]*Table2[[#This Row],[Volume du contenant (L)]]</f>
        <v>1</v>
      </c>
      <c r="G71" s="23">
        <v>45177</v>
      </c>
      <c r="H71" s="19"/>
    </row>
    <row r="72" spans="2:8" x14ac:dyDescent="0.25">
      <c r="B72" s="3" t="s">
        <v>242</v>
      </c>
      <c r="C72" s="4" t="s">
        <v>248</v>
      </c>
      <c r="D72" s="4">
        <v>0.4</v>
      </c>
      <c r="E72" s="4">
        <v>9</v>
      </c>
      <c r="F72" s="3">
        <f>Table2[[#This Row],[Quantité de contenant]]*Table2[[#This Row],[Volume du contenant (L)]]</f>
        <v>3.6</v>
      </c>
      <c r="G72" s="23">
        <v>45177</v>
      </c>
      <c r="H72" s="19"/>
    </row>
    <row r="73" spans="2:8" x14ac:dyDescent="0.25">
      <c r="B73" s="3" t="s">
        <v>242</v>
      </c>
      <c r="C73" s="5" t="s">
        <v>249</v>
      </c>
      <c r="D73" s="5">
        <v>0.4</v>
      </c>
      <c r="E73" s="5">
        <v>1</v>
      </c>
      <c r="F73" s="3">
        <f>Table2[[#This Row],[Quantité de contenant]]*Table2[[#This Row],[Volume du contenant (L)]]</f>
        <v>0.4</v>
      </c>
      <c r="G73" s="23">
        <v>45177</v>
      </c>
      <c r="H73" s="19"/>
    </row>
    <row r="74" spans="2:8" x14ac:dyDescent="0.25">
      <c r="B74" s="3" t="s">
        <v>242</v>
      </c>
      <c r="C74" s="5" t="s">
        <v>250</v>
      </c>
      <c r="D74" s="5">
        <v>0.5</v>
      </c>
      <c r="E74" s="5">
        <v>10</v>
      </c>
      <c r="F74" s="3">
        <f>Table2[[#This Row],[Quantité de contenant]]*Table2[[#This Row],[Volume du contenant (L)]]</f>
        <v>5</v>
      </c>
      <c r="G74" s="23">
        <v>45177</v>
      </c>
      <c r="H74" s="19"/>
    </row>
    <row r="75" spans="2:8" x14ac:dyDescent="0.25">
      <c r="B75" s="3" t="s">
        <v>251</v>
      </c>
      <c r="C75" s="5" t="s">
        <v>252</v>
      </c>
      <c r="D75" s="5">
        <v>0.6</v>
      </c>
      <c r="E75" s="5">
        <v>18</v>
      </c>
      <c r="F75" s="3">
        <f>Table2[[#This Row],[Quantité de contenant]]*Table2[[#This Row],[Volume du contenant (L)]]</f>
        <v>10.799999999999999</v>
      </c>
      <c r="G75" s="23">
        <v>45177</v>
      </c>
      <c r="H75" s="19"/>
    </row>
    <row r="76" spans="2:8" x14ac:dyDescent="0.25">
      <c r="B76" s="3" t="s">
        <v>251</v>
      </c>
      <c r="C76" s="5" t="s">
        <v>253</v>
      </c>
      <c r="D76" s="5">
        <v>0.6</v>
      </c>
      <c r="E76" s="5">
        <v>19</v>
      </c>
      <c r="F76" s="3">
        <f>Table2[[#This Row],[Quantité de contenant]]*Table2[[#This Row],[Volume du contenant (L)]]</f>
        <v>11.4</v>
      </c>
      <c r="G76" s="23">
        <v>45177</v>
      </c>
      <c r="H76" s="19"/>
    </row>
    <row r="77" spans="2:8" x14ac:dyDescent="0.25">
      <c r="B77" s="3" t="s">
        <v>251</v>
      </c>
      <c r="C77" s="5" t="s">
        <v>246</v>
      </c>
      <c r="D77" s="5">
        <v>0.4</v>
      </c>
      <c r="E77" s="5">
        <v>6</v>
      </c>
      <c r="F77" s="3">
        <f>Table2[[#This Row],[Quantité de contenant]]*Table2[[#This Row],[Volume du contenant (L)]]</f>
        <v>2.4000000000000004</v>
      </c>
      <c r="G77" s="23">
        <v>45177</v>
      </c>
      <c r="H77" s="19"/>
    </row>
    <row r="78" spans="2:8" x14ac:dyDescent="0.25">
      <c r="B78" s="3" t="s">
        <v>254</v>
      </c>
      <c r="C78" s="4" t="s">
        <v>227</v>
      </c>
      <c r="D78" s="4">
        <v>0.4</v>
      </c>
      <c r="E78" s="4">
        <v>18</v>
      </c>
      <c r="F78" s="3">
        <f>Table2[[#This Row],[Quantité de contenant]]*Table2[[#This Row],[Volume du contenant (L)]]</f>
        <v>7.2</v>
      </c>
      <c r="G78" s="23">
        <v>45177</v>
      </c>
      <c r="H78" s="19"/>
    </row>
    <row r="79" spans="2:8" x14ac:dyDescent="0.25">
      <c r="B79" s="3" t="s">
        <v>254</v>
      </c>
      <c r="C79" s="4" t="s">
        <v>243</v>
      </c>
      <c r="D79" s="4">
        <v>0.4</v>
      </c>
      <c r="E79" s="4">
        <v>39</v>
      </c>
      <c r="F79" s="3">
        <f>Table2[[#This Row],[Quantité de contenant]]*Table2[[#This Row],[Volume du contenant (L)]]</f>
        <v>15.600000000000001</v>
      </c>
      <c r="G79" s="23">
        <v>45177</v>
      </c>
      <c r="H79" s="19"/>
    </row>
    <row r="80" spans="2:8" x14ac:dyDescent="0.25">
      <c r="B80" s="3" t="s">
        <v>254</v>
      </c>
      <c r="C80" s="4" t="s">
        <v>255</v>
      </c>
      <c r="D80" s="4">
        <v>0.01</v>
      </c>
      <c r="E80" s="4">
        <v>1</v>
      </c>
      <c r="F80" s="3">
        <f>Table2[[#This Row],[Quantité de contenant]]*Table2[[#This Row],[Volume du contenant (L)]]</f>
        <v>0.01</v>
      </c>
      <c r="G80" s="23">
        <v>45177</v>
      </c>
      <c r="H80" s="19"/>
    </row>
    <row r="81" spans="2:8" x14ac:dyDescent="0.25">
      <c r="B81" s="3" t="s">
        <v>254</v>
      </c>
      <c r="C81" s="4" t="s">
        <v>255</v>
      </c>
      <c r="D81" s="4">
        <v>0.05</v>
      </c>
      <c r="E81" s="4">
        <v>8</v>
      </c>
      <c r="F81" s="3">
        <f>Table2[[#This Row],[Quantité de contenant]]*Table2[[#This Row],[Volume du contenant (L)]]</f>
        <v>0.4</v>
      </c>
      <c r="G81" s="23">
        <v>45177</v>
      </c>
      <c r="H81" s="19"/>
    </row>
    <row r="82" spans="2:8" x14ac:dyDescent="0.25">
      <c r="B82" s="3" t="s">
        <v>254</v>
      </c>
      <c r="C82" s="4" t="s">
        <v>179</v>
      </c>
      <c r="D82" s="4">
        <v>0.05</v>
      </c>
      <c r="E82" s="4">
        <v>9</v>
      </c>
      <c r="F82" s="3">
        <f>Table2[[#This Row],[Quantité de contenant]]*Table2[[#This Row],[Volume du contenant (L)]]</f>
        <v>0.45</v>
      </c>
      <c r="G82" s="23">
        <v>45177</v>
      </c>
      <c r="H82" s="19"/>
    </row>
    <row r="83" spans="2:8" x14ac:dyDescent="0.25">
      <c r="B83" s="3" t="s">
        <v>254</v>
      </c>
      <c r="C83" s="4" t="s">
        <v>256</v>
      </c>
      <c r="D83" s="4">
        <v>3.0000000000000001E-3</v>
      </c>
      <c r="E83" s="4">
        <v>7</v>
      </c>
      <c r="F83" s="3">
        <f>Table2[[#This Row],[Quantité de contenant]]*Table2[[#This Row],[Volume du contenant (L)]]</f>
        <v>2.1000000000000001E-2</v>
      </c>
      <c r="G83" s="23">
        <v>45177</v>
      </c>
      <c r="H83" s="19"/>
    </row>
    <row r="84" spans="2:8" x14ac:dyDescent="0.25">
      <c r="B84" s="3" t="s">
        <v>254</v>
      </c>
      <c r="C84" s="4" t="s">
        <v>257</v>
      </c>
      <c r="D84" s="4">
        <v>0.02</v>
      </c>
      <c r="E84" s="4">
        <v>8</v>
      </c>
      <c r="F84" s="3">
        <f>Table2[[#This Row],[Quantité de contenant]]*Table2[[#This Row],[Volume du contenant (L)]]</f>
        <v>0.16</v>
      </c>
      <c r="G84" s="23">
        <v>45177</v>
      </c>
      <c r="H84" s="19"/>
    </row>
    <row r="85" spans="2:8" x14ac:dyDescent="0.25">
      <c r="B85" s="3" t="s">
        <v>254</v>
      </c>
      <c r="C85" s="4" t="s">
        <v>258</v>
      </c>
      <c r="D85" s="4">
        <v>0.02</v>
      </c>
      <c r="E85" s="4">
        <v>13</v>
      </c>
      <c r="F85" s="3">
        <f>Table2[[#This Row],[Quantité de contenant]]*Table2[[#This Row],[Volume du contenant (L)]]</f>
        <v>0.26</v>
      </c>
      <c r="G85" s="23">
        <v>45177</v>
      </c>
      <c r="H85" s="19"/>
    </row>
    <row r="86" spans="2:8" x14ac:dyDescent="0.25">
      <c r="B86" s="3" t="s">
        <v>254</v>
      </c>
      <c r="C86" s="4" t="s">
        <v>197</v>
      </c>
      <c r="D86" s="4">
        <v>2.5000000000000001E-2</v>
      </c>
      <c r="E86" s="4">
        <v>8</v>
      </c>
      <c r="F86" s="3">
        <f>Table2[[#This Row],[Quantité de contenant]]*Table2[[#This Row],[Volume du contenant (L)]]</f>
        <v>0.2</v>
      </c>
      <c r="G86" s="23">
        <v>45177</v>
      </c>
      <c r="H86" s="19"/>
    </row>
    <row r="87" spans="2:8" x14ac:dyDescent="0.25">
      <c r="B87" s="3" t="s">
        <v>254</v>
      </c>
      <c r="C87" s="4" t="s">
        <v>259</v>
      </c>
      <c r="D87" s="4">
        <v>0.05</v>
      </c>
      <c r="E87" s="4">
        <v>6</v>
      </c>
      <c r="F87" s="3">
        <f>Table2[[#This Row],[Quantité de contenant]]*Table2[[#This Row],[Volume du contenant (L)]]</f>
        <v>0.30000000000000004</v>
      </c>
      <c r="G87" s="23">
        <v>45177</v>
      </c>
      <c r="H87" s="19"/>
    </row>
    <row r="88" spans="2:8" x14ac:dyDescent="0.25">
      <c r="B88" s="3" t="s">
        <v>254</v>
      </c>
      <c r="C88" s="4" t="s">
        <v>181</v>
      </c>
      <c r="D88" s="4">
        <v>0.05</v>
      </c>
      <c r="E88" s="4">
        <v>7</v>
      </c>
      <c r="F88" s="3">
        <f>Table2[[#This Row],[Quantité de contenant]]*Table2[[#This Row],[Volume du contenant (L)]]</f>
        <v>0.35000000000000003</v>
      </c>
      <c r="G88" s="23">
        <v>45177</v>
      </c>
      <c r="H88" s="19"/>
    </row>
    <row r="89" spans="2:8" x14ac:dyDescent="0.25">
      <c r="B89" s="3" t="s">
        <v>254</v>
      </c>
      <c r="C89" s="5" t="s">
        <v>260</v>
      </c>
      <c r="D89" s="5">
        <v>0.05</v>
      </c>
      <c r="E89" s="5">
        <v>11</v>
      </c>
      <c r="F89" s="3">
        <f>Table2[[#This Row],[Quantité de contenant]]*Table2[[#This Row],[Volume du contenant (L)]]</f>
        <v>0.55000000000000004</v>
      </c>
      <c r="G89" s="23">
        <v>45177</v>
      </c>
      <c r="H89" s="19"/>
    </row>
    <row r="90" spans="2:8" x14ac:dyDescent="0.25">
      <c r="B90" s="3" t="s">
        <v>261</v>
      </c>
      <c r="C90" s="4" t="s">
        <v>262</v>
      </c>
      <c r="D90" s="4">
        <v>1</v>
      </c>
      <c r="E90" s="4">
        <v>9</v>
      </c>
      <c r="F90" s="3">
        <f>Table2[[#This Row],[Quantité de contenant]]*Table2[[#This Row],[Volume du contenant (L)]]</f>
        <v>9</v>
      </c>
      <c r="G90" s="23">
        <v>45177</v>
      </c>
      <c r="H90" s="19"/>
    </row>
    <row r="91" spans="2:8" x14ac:dyDescent="0.25">
      <c r="B91" s="3" t="s">
        <v>261</v>
      </c>
      <c r="C91" s="4" t="s">
        <v>263</v>
      </c>
      <c r="D91" s="4">
        <v>0.5</v>
      </c>
      <c r="E91" s="4">
        <v>1</v>
      </c>
      <c r="F91" s="3">
        <f>Table2[[#This Row],[Quantité de contenant]]*Table2[[#This Row],[Volume du contenant (L)]]</f>
        <v>0.5</v>
      </c>
      <c r="G91" s="23">
        <v>45177</v>
      </c>
      <c r="H91" s="19"/>
    </row>
    <row r="92" spans="2:8" x14ac:dyDescent="0.25">
      <c r="B92" s="3" t="s">
        <v>261</v>
      </c>
      <c r="C92" s="4" t="s">
        <v>264</v>
      </c>
      <c r="D92" s="4">
        <v>0.05</v>
      </c>
      <c r="E92" s="4">
        <v>6</v>
      </c>
      <c r="F92" s="3">
        <f>Table2[[#This Row],[Quantité de contenant]]*Table2[[#This Row],[Volume du contenant (L)]]</f>
        <v>0.30000000000000004</v>
      </c>
      <c r="G92" s="23">
        <v>45177</v>
      </c>
      <c r="H92" s="19"/>
    </row>
    <row r="93" spans="2:8" x14ac:dyDescent="0.25">
      <c r="B93" s="3" t="s">
        <v>261</v>
      </c>
      <c r="C93" s="4" t="s">
        <v>237</v>
      </c>
      <c r="D93" s="4">
        <v>0.3</v>
      </c>
      <c r="E93" s="4">
        <v>12</v>
      </c>
      <c r="F93" s="3">
        <f>Table2[[#This Row],[Quantité de contenant]]*Table2[[#This Row],[Volume du contenant (L)]]</f>
        <v>3.5999999999999996</v>
      </c>
      <c r="G93" s="23">
        <v>45177</v>
      </c>
      <c r="H93" s="19"/>
    </row>
    <row r="94" spans="2:8" x14ac:dyDescent="0.25">
      <c r="B94" s="3" t="s">
        <v>261</v>
      </c>
      <c r="C94" s="4" t="s">
        <v>194</v>
      </c>
      <c r="D94" s="4">
        <v>5</v>
      </c>
      <c r="E94" s="4">
        <v>1</v>
      </c>
      <c r="F94" s="3">
        <f>Table2[[#This Row],[Quantité de contenant]]*Table2[[#This Row],[Volume du contenant (L)]]</f>
        <v>5</v>
      </c>
      <c r="G94" s="23">
        <v>45177</v>
      </c>
      <c r="H94" s="19"/>
    </row>
    <row r="95" spans="2:8" x14ac:dyDescent="0.25">
      <c r="B95" s="3" t="s">
        <v>261</v>
      </c>
      <c r="C95" s="4" t="s">
        <v>265</v>
      </c>
      <c r="D95" s="4">
        <v>0.3</v>
      </c>
      <c r="E95" s="4">
        <v>8</v>
      </c>
      <c r="F95" s="3">
        <f>Table2[[#This Row],[Quantité de contenant]]*Table2[[#This Row],[Volume du contenant (L)]]</f>
        <v>2.4</v>
      </c>
      <c r="G95" s="23">
        <v>45177</v>
      </c>
      <c r="H95" s="19"/>
    </row>
    <row r="96" spans="2:8" x14ac:dyDescent="0.25">
      <c r="B96" s="3" t="s">
        <v>266</v>
      </c>
      <c r="C96" s="4" t="s">
        <v>245</v>
      </c>
      <c r="D96" s="4">
        <v>0.125</v>
      </c>
      <c r="E96" s="4">
        <v>14</v>
      </c>
      <c r="F96" s="3">
        <f>Table2[[#This Row],[Quantité de contenant]]*Table2[[#This Row],[Volume du contenant (L)]]</f>
        <v>1.75</v>
      </c>
      <c r="G96" s="23">
        <v>45177</v>
      </c>
      <c r="H96" s="19"/>
    </row>
    <row r="97" spans="2:8" x14ac:dyDescent="0.25">
      <c r="B97" s="3" t="s">
        <v>266</v>
      </c>
      <c r="C97" s="4" t="s">
        <v>262</v>
      </c>
      <c r="D97" s="4">
        <v>1</v>
      </c>
      <c r="E97" s="4">
        <v>5</v>
      </c>
      <c r="F97" s="3">
        <f>Table2[[#This Row],[Quantité de contenant]]*Table2[[#This Row],[Volume du contenant (L)]]</f>
        <v>5</v>
      </c>
      <c r="G97" s="23">
        <v>45177</v>
      </c>
      <c r="H97" s="19"/>
    </row>
    <row r="98" spans="2:8" x14ac:dyDescent="0.25">
      <c r="B98" s="3" t="s">
        <v>266</v>
      </c>
      <c r="C98" s="4" t="s">
        <v>237</v>
      </c>
      <c r="D98" s="4">
        <v>0.1</v>
      </c>
      <c r="E98" s="4">
        <v>12</v>
      </c>
      <c r="F98" s="3">
        <f>Table2[[#This Row],[Quantité de contenant]]*Table2[[#This Row],[Volume du contenant (L)]]</f>
        <v>1.2000000000000002</v>
      </c>
      <c r="G98" s="23">
        <v>45177</v>
      </c>
      <c r="H98" s="19"/>
    </row>
    <row r="99" spans="2:8" x14ac:dyDescent="0.25">
      <c r="B99" s="3" t="s">
        <v>266</v>
      </c>
      <c r="C99" s="4" t="s">
        <v>239</v>
      </c>
      <c r="D99" s="4">
        <v>0.5</v>
      </c>
      <c r="E99" s="4">
        <v>14</v>
      </c>
      <c r="F99" s="3">
        <f>Table2[[#This Row],[Quantité de contenant]]*Table2[[#This Row],[Volume du contenant (L)]]</f>
        <v>7</v>
      </c>
      <c r="G99" s="23">
        <v>45177</v>
      </c>
      <c r="H99" s="19"/>
    </row>
    <row r="100" spans="2:8" x14ac:dyDescent="0.25">
      <c r="B100" s="3" t="s">
        <v>267</v>
      </c>
      <c r="C100" s="4" t="s">
        <v>247</v>
      </c>
      <c r="D100" s="4">
        <v>0.5</v>
      </c>
      <c r="E100" s="4">
        <v>10</v>
      </c>
      <c r="F100" s="3">
        <f>Table2[[#This Row],[Quantité de contenant]]*Table2[[#This Row],[Volume du contenant (L)]]</f>
        <v>5</v>
      </c>
      <c r="G100" s="23">
        <v>45177</v>
      </c>
      <c r="H100" s="19"/>
    </row>
    <row r="101" spans="2:8" x14ac:dyDescent="0.25">
      <c r="B101" s="3" t="s">
        <v>267</v>
      </c>
      <c r="C101" s="4" t="s">
        <v>255</v>
      </c>
      <c r="D101" s="4">
        <v>0.01</v>
      </c>
      <c r="E101" s="4">
        <v>7</v>
      </c>
      <c r="F101" s="3">
        <f>Table2[[#This Row],[Quantité de contenant]]*Table2[[#This Row],[Volume du contenant (L)]]</f>
        <v>7.0000000000000007E-2</v>
      </c>
      <c r="G101" s="23">
        <v>45177</v>
      </c>
      <c r="H101" s="19"/>
    </row>
    <row r="102" spans="2:8" x14ac:dyDescent="0.25">
      <c r="B102" s="3" t="s">
        <v>267</v>
      </c>
      <c r="C102" s="4" t="s">
        <v>260</v>
      </c>
      <c r="D102" s="4">
        <v>0.05</v>
      </c>
      <c r="E102" s="4">
        <v>11</v>
      </c>
      <c r="F102" s="3">
        <f>Table2[[#This Row],[Quantité de contenant]]*Table2[[#This Row],[Volume du contenant (L)]]</f>
        <v>0.55000000000000004</v>
      </c>
      <c r="G102" s="23">
        <v>45177</v>
      </c>
      <c r="H102" s="19"/>
    </row>
    <row r="103" spans="2:8" x14ac:dyDescent="0.25">
      <c r="B103" s="3" t="s">
        <v>267</v>
      </c>
      <c r="C103" s="5" t="s">
        <v>238</v>
      </c>
      <c r="D103" s="5">
        <v>0.5</v>
      </c>
      <c r="E103" s="5">
        <v>7</v>
      </c>
      <c r="F103" s="3">
        <f>Table2[[#This Row],[Quantité de contenant]]*Table2[[#This Row],[Volume du contenant (L)]]</f>
        <v>3.5</v>
      </c>
      <c r="G103" s="23">
        <v>45177</v>
      </c>
      <c r="H103" s="19"/>
    </row>
    <row r="104" spans="2:8" x14ac:dyDescent="0.25">
      <c r="B104" s="3" t="s">
        <v>267</v>
      </c>
      <c r="C104" s="4" t="s">
        <v>265</v>
      </c>
      <c r="D104" s="4">
        <v>0.3</v>
      </c>
      <c r="E104" s="4">
        <v>17</v>
      </c>
      <c r="F104" s="3">
        <f>Table2[[#This Row],[Quantité de contenant]]*Table2[[#This Row],[Volume du contenant (L)]]</f>
        <v>5.0999999999999996</v>
      </c>
      <c r="G104" s="23">
        <v>45177</v>
      </c>
      <c r="H104" s="19"/>
    </row>
    <row r="105" spans="2:8" x14ac:dyDescent="0.25">
      <c r="B105" s="3" t="s">
        <v>268</v>
      </c>
      <c r="C105" s="4" t="s">
        <v>227</v>
      </c>
      <c r="D105" s="4">
        <v>0.4</v>
      </c>
      <c r="E105" s="4">
        <v>4</v>
      </c>
      <c r="F105" s="3">
        <f>Table2[[#This Row],[Quantité de contenant]]*Table2[[#This Row],[Volume du contenant (L)]]</f>
        <v>1.6</v>
      </c>
      <c r="G105" s="23">
        <v>44993</v>
      </c>
      <c r="H105" s="19"/>
    </row>
    <row r="106" spans="2:8" x14ac:dyDescent="0.25">
      <c r="B106" s="3" t="s">
        <v>268</v>
      </c>
      <c r="C106" s="4" t="s">
        <v>244</v>
      </c>
      <c r="D106" s="4">
        <v>0.6</v>
      </c>
      <c r="E106" s="4">
        <v>6</v>
      </c>
      <c r="F106" s="3">
        <f>Table2[[#This Row],[Quantité de contenant]]*Table2[[#This Row],[Volume du contenant (L)]]</f>
        <v>3.5999999999999996</v>
      </c>
      <c r="G106" s="23">
        <v>44993</v>
      </c>
      <c r="H106" s="19"/>
    </row>
    <row r="107" spans="2:8" x14ac:dyDescent="0.25">
      <c r="B107" s="3" t="s">
        <v>268</v>
      </c>
      <c r="C107" s="4" t="s">
        <v>269</v>
      </c>
      <c r="D107" s="4">
        <v>0.6</v>
      </c>
      <c r="E107" s="4">
        <v>11</v>
      </c>
      <c r="F107" s="3">
        <f>Table2[[#This Row],[Quantité de contenant]]*Table2[[#This Row],[Volume du contenant (L)]]</f>
        <v>6.6</v>
      </c>
      <c r="G107" s="23">
        <v>44993</v>
      </c>
      <c r="H107" s="19"/>
    </row>
    <row r="108" spans="2:8" x14ac:dyDescent="0.25">
      <c r="B108" s="3" t="s">
        <v>268</v>
      </c>
      <c r="C108" s="4" t="s">
        <v>249</v>
      </c>
      <c r="D108" s="4">
        <v>0.4</v>
      </c>
      <c r="E108" s="4">
        <v>6</v>
      </c>
      <c r="F108" s="3">
        <f>Table2[[#This Row],[Quantité de contenant]]*Table2[[#This Row],[Volume du contenant (L)]]</f>
        <v>2.4000000000000004</v>
      </c>
      <c r="G108" s="23">
        <v>44993</v>
      </c>
      <c r="H108" s="19"/>
    </row>
    <row r="109" spans="2:8" x14ac:dyDescent="0.25">
      <c r="B109" s="3" t="s">
        <v>270</v>
      </c>
      <c r="C109" s="4" t="s">
        <v>227</v>
      </c>
      <c r="D109" s="4">
        <v>0.4</v>
      </c>
      <c r="E109" s="4">
        <v>12</v>
      </c>
      <c r="F109" s="3">
        <f>Table2[[#This Row],[Quantité de contenant]]*Table2[[#This Row],[Volume du contenant (L)]]</f>
        <v>4.8000000000000007</v>
      </c>
      <c r="G109" s="23">
        <v>45177</v>
      </c>
      <c r="H109" s="19"/>
    </row>
    <row r="110" spans="2:8" x14ac:dyDescent="0.25">
      <c r="B110" s="3" t="s">
        <v>270</v>
      </c>
      <c r="C110" s="4" t="s">
        <v>243</v>
      </c>
      <c r="D110" s="4">
        <v>0.4</v>
      </c>
      <c r="E110" s="4">
        <v>16</v>
      </c>
      <c r="F110" s="3">
        <f>Table2[[#This Row],[Quantité de contenant]]*Table2[[#This Row],[Volume du contenant (L)]]</f>
        <v>6.4</v>
      </c>
      <c r="G110" s="23">
        <v>45177</v>
      </c>
      <c r="H110" s="19"/>
    </row>
    <row r="111" spans="2:8" x14ac:dyDescent="0.25">
      <c r="B111" s="3" t="s">
        <v>270</v>
      </c>
      <c r="C111" s="4" t="s">
        <v>179</v>
      </c>
      <c r="D111" s="4">
        <v>0.05</v>
      </c>
      <c r="E111" s="4">
        <v>14</v>
      </c>
      <c r="F111" s="3">
        <f>Table2[[#This Row],[Quantité de contenant]]*Table2[[#This Row],[Volume du contenant (L)]]</f>
        <v>0.70000000000000007</v>
      </c>
      <c r="G111" s="23">
        <v>45177</v>
      </c>
      <c r="H111" s="19"/>
    </row>
    <row r="112" spans="2:8" x14ac:dyDescent="0.25">
      <c r="B112" s="3" t="s">
        <v>270</v>
      </c>
      <c r="C112" s="4" t="s">
        <v>257</v>
      </c>
      <c r="D112" s="4">
        <v>0.02</v>
      </c>
      <c r="E112" s="4">
        <v>10</v>
      </c>
      <c r="F112" s="3">
        <f>Table2[[#This Row],[Quantité de contenant]]*Table2[[#This Row],[Volume du contenant (L)]]</f>
        <v>0.2</v>
      </c>
      <c r="G112" s="23">
        <v>45177</v>
      </c>
      <c r="H112" s="19"/>
    </row>
    <row r="113" spans="2:8" x14ac:dyDescent="0.25">
      <c r="B113" s="3" t="s">
        <v>270</v>
      </c>
      <c r="C113" s="4" t="s">
        <v>258</v>
      </c>
      <c r="D113" s="4">
        <v>0.02</v>
      </c>
      <c r="E113" s="4">
        <v>8</v>
      </c>
      <c r="F113" s="3">
        <f>Table2[[#This Row],[Quantité de contenant]]*Table2[[#This Row],[Volume du contenant (L)]]</f>
        <v>0.16</v>
      </c>
      <c r="G113" s="23">
        <v>45177</v>
      </c>
      <c r="H113" s="19"/>
    </row>
    <row r="114" spans="2:8" x14ac:dyDescent="0.25">
      <c r="B114" s="3" t="s">
        <v>270</v>
      </c>
      <c r="C114" s="4" t="s">
        <v>197</v>
      </c>
      <c r="D114" s="4">
        <v>0.05</v>
      </c>
      <c r="E114" s="4">
        <v>8</v>
      </c>
      <c r="F114" s="3">
        <f>Table2[[#This Row],[Quantité de contenant]]*Table2[[#This Row],[Volume du contenant (L)]]</f>
        <v>0.4</v>
      </c>
      <c r="G114" s="23">
        <v>45177</v>
      </c>
      <c r="H114" s="19"/>
    </row>
    <row r="115" spans="2:8" x14ac:dyDescent="0.25">
      <c r="B115" s="3" t="s">
        <v>270</v>
      </c>
      <c r="C115" s="4" t="s">
        <v>259</v>
      </c>
      <c r="D115" s="4">
        <v>0.05</v>
      </c>
      <c r="E115" s="4">
        <v>10</v>
      </c>
      <c r="F115" s="3">
        <f>Table2[[#This Row],[Quantité de contenant]]*Table2[[#This Row],[Volume du contenant (L)]]</f>
        <v>0.5</v>
      </c>
      <c r="G115" s="23">
        <v>45177</v>
      </c>
      <c r="H115" s="19"/>
    </row>
    <row r="116" spans="2:8" x14ac:dyDescent="0.25">
      <c r="B116" s="3" t="s">
        <v>270</v>
      </c>
      <c r="C116" s="4" t="s">
        <v>264</v>
      </c>
      <c r="D116" s="4">
        <v>0.05</v>
      </c>
      <c r="E116" s="4">
        <v>10</v>
      </c>
      <c r="F116" s="3">
        <f>Table2[[#This Row],[Quantité de contenant]]*Table2[[#This Row],[Volume du contenant (L)]]</f>
        <v>0.5</v>
      </c>
      <c r="G116" s="23">
        <v>45177</v>
      </c>
      <c r="H116" s="19"/>
    </row>
    <row r="117" spans="2:8" x14ac:dyDescent="0.25">
      <c r="B117" s="3" t="s">
        <v>270</v>
      </c>
      <c r="C117" s="4" t="s">
        <v>181</v>
      </c>
      <c r="D117" s="4">
        <v>0.05</v>
      </c>
      <c r="E117" s="4">
        <v>11</v>
      </c>
      <c r="F117" s="3">
        <f>Table2[[#This Row],[Quantité de contenant]]*Table2[[#This Row],[Volume du contenant (L)]]</f>
        <v>0.55000000000000004</v>
      </c>
      <c r="G117" s="23">
        <v>45177</v>
      </c>
      <c r="H117" s="19"/>
    </row>
    <row r="118" spans="2:8" x14ac:dyDescent="0.25">
      <c r="B118" s="3" t="s">
        <v>271</v>
      </c>
      <c r="C118" s="4" t="s">
        <v>255</v>
      </c>
      <c r="D118" s="4">
        <v>0.01</v>
      </c>
      <c r="E118" s="4">
        <v>0</v>
      </c>
      <c r="F118" s="3">
        <f>Table2[[#This Row],[Quantité de contenant]]*Table2[[#This Row],[Volume du contenant (L)]]</f>
        <v>0</v>
      </c>
      <c r="G118" s="23">
        <v>45177</v>
      </c>
      <c r="H118" s="19"/>
    </row>
    <row r="119" spans="2:8" x14ac:dyDescent="0.25">
      <c r="B119" s="3" t="s">
        <v>271</v>
      </c>
      <c r="C119" s="4" t="s">
        <v>179</v>
      </c>
      <c r="D119" s="4">
        <v>0.05</v>
      </c>
      <c r="E119" s="4">
        <v>0</v>
      </c>
      <c r="F119" s="3">
        <f>Table2[[#This Row],[Quantité de contenant]]*Table2[[#This Row],[Volume du contenant (L)]]</f>
        <v>0</v>
      </c>
      <c r="G119" s="23">
        <v>45177</v>
      </c>
      <c r="H119" s="19"/>
    </row>
    <row r="120" spans="2:8" x14ac:dyDescent="0.25">
      <c r="B120" s="3" t="s">
        <v>271</v>
      </c>
      <c r="C120" s="4" t="s">
        <v>257</v>
      </c>
      <c r="D120" s="4">
        <v>5.0000000000000001E-3</v>
      </c>
      <c r="E120" s="4">
        <v>0</v>
      </c>
      <c r="F120" s="3">
        <f>Table2[[#This Row],[Quantité de contenant]]*Table2[[#This Row],[Volume du contenant (L)]]</f>
        <v>0</v>
      </c>
      <c r="G120" s="23">
        <v>45177</v>
      </c>
      <c r="H120" s="19"/>
    </row>
    <row r="121" spans="2:8" x14ac:dyDescent="0.25">
      <c r="B121" s="3" t="s">
        <v>271</v>
      </c>
      <c r="C121" s="4" t="s">
        <v>257</v>
      </c>
      <c r="D121" s="4">
        <v>0.02</v>
      </c>
      <c r="E121" s="4">
        <v>0</v>
      </c>
      <c r="F121" s="3">
        <f>Table2[[#This Row],[Quantité de contenant]]*Table2[[#This Row],[Volume du contenant (L)]]</f>
        <v>0</v>
      </c>
      <c r="G121" s="23">
        <v>45177</v>
      </c>
      <c r="H121" s="19"/>
    </row>
    <row r="122" spans="2:8" x14ac:dyDescent="0.25">
      <c r="B122" s="3" t="s">
        <v>271</v>
      </c>
      <c r="C122" s="4" t="s">
        <v>258</v>
      </c>
      <c r="D122" s="4">
        <v>0.02</v>
      </c>
      <c r="E122" s="4">
        <v>0</v>
      </c>
      <c r="F122" s="3">
        <f>Table2[[#This Row],[Quantité de contenant]]*Table2[[#This Row],[Volume du contenant (L)]]</f>
        <v>0</v>
      </c>
      <c r="G122" s="23">
        <v>45177</v>
      </c>
      <c r="H122" s="19"/>
    </row>
    <row r="123" spans="2:8" x14ac:dyDescent="0.25">
      <c r="B123" s="3" t="s">
        <v>271</v>
      </c>
      <c r="C123" s="4" t="s">
        <v>197</v>
      </c>
      <c r="D123" s="4">
        <v>0.05</v>
      </c>
      <c r="E123" s="4">
        <v>0</v>
      </c>
      <c r="F123" s="3">
        <f>Table2[[#This Row],[Quantité de contenant]]*Table2[[#This Row],[Volume du contenant (L)]]</f>
        <v>0</v>
      </c>
      <c r="G123" s="23">
        <v>45177</v>
      </c>
      <c r="H123" s="19"/>
    </row>
    <row r="124" spans="2:8" x14ac:dyDescent="0.25">
      <c r="B124" s="3" t="s">
        <v>271</v>
      </c>
      <c r="C124" s="4" t="s">
        <v>259</v>
      </c>
      <c r="D124" s="4">
        <v>0.05</v>
      </c>
      <c r="E124" s="4">
        <v>0</v>
      </c>
      <c r="F124" s="3">
        <f>Table2[[#This Row],[Quantité de contenant]]*Table2[[#This Row],[Volume du contenant (L)]]</f>
        <v>0</v>
      </c>
      <c r="G124" s="23">
        <v>45177</v>
      </c>
      <c r="H124" s="19"/>
    </row>
    <row r="125" spans="2:8" x14ac:dyDescent="0.25">
      <c r="B125" s="3" t="s">
        <v>271</v>
      </c>
      <c r="C125" s="4" t="s">
        <v>264</v>
      </c>
      <c r="D125" s="4">
        <v>0.05</v>
      </c>
      <c r="E125" s="4">
        <v>0</v>
      </c>
      <c r="F125" s="3">
        <f>Table2[[#This Row],[Quantité de contenant]]*Table2[[#This Row],[Volume du contenant (L)]]</f>
        <v>0</v>
      </c>
      <c r="G125" s="23">
        <v>45177</v>
      </c>
      <c r="H125" s="19"/>
    </row>
    <row r="126" spans="2:8" x14ac:dyDescent="0.25">
      <c r="B126" s="3" t="s">
        <v>271</v>
      </c>
      <c r="C126" s="4" t="s">
        <v>181</v>
      </c>
      <c r="D126" s="4">
        <v>0.05</v>
      </c>
      <c r="E126" s="4">
        <v>0</v>
      </c>
      <c r="F126" s="3">
        <f>Table2[[#This Row],[Quantité de contenant]]*Table2[[#This Row],[Volume du contenant (L)]]</f>
        <v>0</v>
      </c>
      <c r="G126" s="23">
        <v>45177</v>
      </c>
      <c r="H126" s="19"/>
    </row>
    <row r="127" spans="2:8" x14ac:dyDescent="0.25">
      <c r="B127" s="3" t="s">
        <v>271</v>
      </c>
      <c r="C127" s="4" t="s">
        <v>260</v>
      </c>
      <c r="D127" s="4">
        <v>0.05</v>
      </c>
      <c r="E127" s="4">
        <v>0</v>
      </c>
      <c r="F127" s="3">
        <f>Table2[[#This Row],[Quantité de contenant]]*Table2[[#This Row],[Volume du contenant (L)]]</f>
        <v>0</v>
      </c>
      <c r="G127" s="23">
        <v>45177</v>
      </c>
      <c r="H127" s="19"/>
    </row>
    <row r="128" spans="2:8" ht="30" x14ac:dyDescent="0.25">
      <c r="B128" s="3" t="s">
        <v>272</v>
      </c>
      <c r="C128" s="4" t="s">
        <v>262</v>
      </c>
      <c r="D128" s="4">
        <v>1</v>
      </c>
      <c r="E128" s="4">
        <v>3</v>
      </c>
      <c r="F128" s="3">
        <f>Table2[[#This Row],[Quantité de contenant]]*Table2[[#This Row],[Volume du contenant (L)]]</f>
        <v>3</v>
      </c>
      <c r="G128" s="23">
        <v>45177</v>
      </c>
      <c r="H128" s="19"/>
    </row>
    <row r="129" spans="2:8" ht="30" x14ac:dyDescent="0.25">
      <c r="B129" s="3" t="s">
        <v>272</v>
      </c>
      <c r="C129" s="4" t="s">
        <v>273</v>
      </c>
      <c r="D129" s="4">
        <v>0.5</v>
      </c>
      <c r="E129" s="4">
        <v>12</v>
      </c>
      <c r="F129" s="3">
        <f>Table2[[#This Row],[Quantité de contenant]]*Table2[[#This Row],[Volume du contenant (L)]]</f>
        <v>6</v>
      </c>
      <c r="G129" s="23">
        <v>45177</v>
      </c>
      <c r="H129" s="19"/>
    </row>
    <row r="130" spans="2:8" ht="30" x14ac:dyDescent="0.25">
      <c r="B130" s="3" t="s">
        <v>272</v>
      </c>
      <c r="C130" s="4" t="s">
        <v>250</v>
      </c>
      <c r="D130" s="4">
        <v>0.5</v>
      </c>
      <c r="E130" s="4">
        <v>8</v>
      </c>
      <c r="F130" s="3">
        <f>Table2[[#This Row],[Quantité de contenant]]*Table2[[#This Row],[Volume du contenant (L)]]</f>
        <v>4</v>
      </c>
      <c r="G130" s="23">
        <v>45177</v>
      </c>
      <c r="H130" s="19"/>
    </row>
    <row r="131" spans="2:8" ht="30" x14ac:dyDescent="0.25">
      <c r="B131" s="3" t="s">
        <v>272</v>
      </c>
      <c r="C131" s="4" t="s">
        <v>192</v>
      </c>
      <c r="D131" s="4">
        <v>0.2</v>
      </c>
      <c r="E131" s="4">
        <v>12</v>
      </c>
      <c r="F131" s="3">
        <f>Table2[[#This Row],[Quantité de contenant]]*Table2[[#This Row],[Volume du contenant (L)]]</f>
        <v>2.4000000000000004</v>
      </c>
      <c r="G131" s="23">
        <v>45177</v>
      </c>
      <c r="H131" s="19"/>
    </row>
    <row r="132" spans="2:8" ht="30" x14ac:dyDescent="0.25">
      <c r="B132" s="3" t="s">
        <v>272</v>
      </c>
      <c r="C132" s="4" t="s">
        <v>274</v>
      </c>
      <c r="D132" s="4">
        <v>0.4</v>
      </c>
      <c r="E132" s="4">
        <v>15</v>
      </c>
      <c r="F132" s="3">
        <f>Table2[[#This Row],[Quantité de contenant]]*Table2[[#This Row],[Volume du contenant (L)]]</f>
        <v>6</v>
      </c>
      <c r="G132" s="23">
        <v>45177</v>
      </c>
      <c r="H132" s="19"/>
    </row>
    <row r="133" spans="2:8" x14ac:dyDescent="0.25">
      <c r="B133" s="3" t="s">
        <v>275</v>
      </c>
      <c r="C133" s="4" t="s">
        <v>276</v>
      </c>
      <c r="D133" s="4">
        <v>0.4</v>
      </c>
      <c r="E133" s="4">
        <v>4</v>
      </c>
      <c r="F133" s="3">
        <f>Table2[[#This Row],[Quantité de contenant]]*Table2[[#This Row],[Volume du contenant (L)]]</f>
        <v>1.6</v>
      </c>
      <c r="G133" s="23">
        <v>45177</v>
      </c>
      <c r="H133" s="19"/>
    </row>
    <row r="134" spans="2:8" x14ac:dyDescent="0.25">
      <c r="B134" s="3" t="s">
        <v>275</v>
      </c>
      <c r="C134" s="4" t="s">
        <v>277</v>
      </c>
      <c r="D134" s="4">
        <v>0.6</v>
      </c>
      <c r="E134" s="4">
        <v>0</v>
      </c>
      <c r="F134" s="3">
        <f>Table2[[#This Row],[Quantité de contenant]]*Table2[[#This Row],[Volume du contenant (L)]]</f>
        <v>0</v>
      </c>
      <c r="G134" s="23">
        <v>45177</v>
      </c>
      <c r="H134" s="19"/>
    </row>
    <row r="135" spans="2:8" x14ac:dyDescent="0.25">
      <c r="B135" s="3" t="s">
        <v>275</v>
      </c>
      <c r="C135" s="4" t="s">
        <v>278</v>
      </c>
      <c r="D135" s="4">
        <v>0.5</v>
      </c>
      <c r="E135" s="4">
        <v>1</v>
      </c>
      <c r="F135" s="3">
        <f>Table2[[#This Row],[Quantité de contenant]]*Table2[[#This Row],[Volume du contenant (L)]]</f>
        <v>0.5</v>
      </c>
      <c r="G135" s="23">
        <v>45177</v>
      </c>
      <c r="H135" s="19"/>
    </row>
    <row r="136" spans="2:8" x14ac:dyDescent="0.25">
      <c r="B136" s="3" t="s">
        <v>275</v>
      </c>
      <c r="C136" s="4" t="s">
        <v>279</v>
      </c>
      <c r="D136" s="4">
        <v>0.4</v>
      </c>
      <c r="E136" s="4">
        <v>1</v>
      </c>
      <c r="F136" s="3">
        <f>Table2[[#This Row],[Quantité de contenant]]*Table2[[#This Row],[Volume du contenant (L)]]</f>
        <v>0.4</v>
      </c>
      <c r="G136" s="23">
        <v>45177</v>
      </c>
      <c r="H136" s="19"/>
    </row>
    <row r="137" spans="2:8" x14ac:dyDescent="0.25">
      <c r="B137" s="3" t="s">
        <v>275</v>
      </c>
      <c r="C137" s="4" t="s">
        <v>280</v>
      </c>
      <c r="D137" s="4">
        <v>0.5</v>
      </c>
      <c r="E137" s="4">
        <v>1</v>
      </c>
      <c r="F137" s="3">
        <f>Table2[[#This Row],[Quantité de contenant]]*Table2[[#This Row],[Volume du contenant (L)]]</f>
        <v>0.5</v>
      </c>
      <c r="G137" s="23">
        <v>45177</v>
      </c>
      <c r="H137" s="19"/>
    </row>
    <row r="138" spans="2:8" x14ac:dyDescent="0.25">
      <c r="B138" s="3" t="s">
        <v>275</v>
      </c>
      <c r="C138" s="4" t="s">
        <v>281</v>
      </c>
      <c r="D138" s="4">
        <v>0.25</v>
      </c>
      <c r="E138" s="4">
        <v>1</v>
      </c>
      <c r="F138" s="3">
        <f>Table2[[#This Row],[Quantité de contenant]]*Table2[[#This Row],[Volume du contenant (L)]]</f>
        <v>0.25</v>
      </c>
      <c r="G138" s="23">
        <v>45177</v>
      </c>
      <c r="H138" s="19"/>
    </row>
    <row r="139" spans="2:8" x14ac:dyDescent="0.25">
      <c r="B139" s="3" t="s">
        <v>275</v>
      </c>
      <c r="C139" s="4" t="s">
        <v>282</v>
      </c>
      <c r="D139" s="4">
        <v>0.1</v>
      </c>
      <c r="E139" s="4">
        <v>1</v>
      </c>
      <c r="F139" s="3">
        <f>Table2[[#This Row],[Quantité de contenant]]*Table2[[#This Row],[Volume du contenant (L)]]</f>
        <v>0.1</v>
      </c>
      <c r="G139" s="23">
        <v>45177</v>
      </c>
      <c r="H139" s="19"/>
    </row>
    <row r="140" spans="2:8" x14ac:dyDescent="0.25">
      <c r="B140" s="3" t="s">
        <v>275</v>
      </c>
      <c r="C140" s="4" t="s">
        <v>283</v>
      </c>
      <c r="D140" s="4">
        <v>0.25</v>
      </c>
      <c r="E140" s="4">
        <v>1</v>
      </c>
      <c r="F140" s="3">
        <f>Table2[[#This Row],[Quantité de contenant]]*Table2[[#This Row],[Volume du contenant (L)]]</f>
        <v>0.25</v>
      </c>
      <c r="G140" s="23">
        <v>45177</v>
      </c>
      <c r="H140" s="19"/>
    </row>
    <row r="141" spans="2:8" x14ac:dyDescent="0.25">
      <c r="B141" s="3" t="s">
        <v>275</v>
      </c>
      <c r="C141" s="4" t="s">
        <v>284</v>
      </c>
      <c r="D141" s="4">
        <v>0.5</v>
      </c>
      <c r="E141" s="4">
        <v>1</v>
      </c>
      <c r="F141" s="3">
        <f>Table2[[#This Row],[Quantité de contenant]]*Table2[[#This Row],[Volume du contenant (L)]]</f>
        <v>0.5</v>
      </c>
      <c r="G141" s="23">
        <v>45177</v>
      </c>
      <c r="H141" s="19"/>
    </row>
    <row r="142" spans="2:8" x14ac:dyDescent="0.25">
      <c r="B142" s="3" t="s">
        <v>275</v>
      </c>
      <c r="C142" s="4" t="s">
        <v>285</v>
      </c>
      <c r="D142" s="4">
        <v>0.4</v>
      </c>
      <c r="E142" s="4">
        <v>3</v>
      </c>
      <c r="F142" s="3">
        <f>Table2[[#This Row],[Quantité de contenant]]*Table2[[#This Row],[Volume du contenant (L)]]</f>
        <v>1.2000000000000002</v>
      </c>
      <c r="G142" s="23">
        <v>45177</v>
      </c>
      <c r="H142" s="19"/>
    </row>
    <row r="143" spans="2:8" x14ac:dyDescent="0.25">
      <c r="B143" s="3" t="s">
        <v>275</v>
      </c>
      <c r="C143" s="4" t="s">
        <v>255</v>
      </c>
      <c r="D143" s="4">
        <v>0.05</v>
      </c>
      <c r="E143" s="4">
        <v>2</v>
      </c>
      <c r="F143" s="3">
        <f>Table2[[#This Row],[Quantité de contenant]]*Table2[[#This Row],[Volume du contenant (L)]]</f>
        <v>0.1</v>
      </c>
      <c r="G143" s="23">
        <v>45177</v>
      </c>
      <c r="H143" s="19"/>
    </row>
    <row r="144" spans="2:8" x14ac:dyDescent="0.25">
      <c r="B144" s="3" t="s">
        <v>275</v>
      </c>
      <c r="C144" s="4" t="s">
        <v>179</v>
      </c>
      <c r="D144" s="4">
        <v>0.05</v>
      </c>
      <c r="E144" s="4">
        <v>8</v>
      </c>
      <c r="F144" s="3">
        <f>Table2[[#This Row],[Quantité de contenant]]*Table2[[#This Row],[Volume du contenant (L)]]</f>
        <v>0.4</v>
      </c>
      <c r="G144" s="23">
        <v>45177</v>
      </c>
      <c r="H144" s="19"/>
    </row>
    <row r="145" spans="2:8" x14ac:dyDescent="0.25">
      <c r="B145" s="3" t="s">
        <v>275</v>
      </c>
      <c r="C145" s="4" t="s">
        <v>256</v>
      </c>
      <c r="D145" s="4">
        <v>3.0000000000000001E-3</v>
      </c>
      <c r="E145" s="4">
        <v>3</v>
      </c>
      <c r="F145" s="3">
        <f>Table2[[#This Row],[Quantité de contenant]]*Table2[[#This Row],[Volume du contenant (L)]]</f>
        <v>9.0000000000000011E-3</v>
      </c>
      <c r="G145" s="23">
        <v>45177</v>
      </c>
      <c r="H145" s="19"/>
    </row>
    <row r="146" spans="2:8" x14ac:dyDescent="0.25">
      <c r="B146" s="3" t="s">
        <v>275</v>
      </c>
      <c r="C146" s="4" t="s">
        <v>259</v>
      </c>
      <c r="D146" s="4">
        <v>0.05</v>
      </c>
      <c r="E146" s="4">
        <v>2</v>
      </c>
      <c r="F146" s="3">
        <f>Table2[[#This Row],[Quantité de contenant]]*Table2[[#This Row],[Volume du contenant (L)]]</f>
        <v>0.1</v>
      </c>
      <c r="G146" s="23">
        <v>45177</v>
      </c>
      <c r="H146" s="19"/>
    </row>
    <row r="147" spans="2:8" x14ac:dyDescent="0.25">
      <c r="B147" s="3" t="s">
        <v>275</v>
      </c>
      <c r="C147" s="4" t="s">
        <v>264</v>
      </c>
      <c r="D147" s="4">
        <v>0.05</v>
      </c>
      <c r="E147" s="4">
        <v>7</v>
      </c>
      <c r="F147" s="3">
        <f>Table2[[#This Row],[Quantité de contenant]]*Table2[[#This Row],[Volume du contenant (L)]]</f>
        <v>0.35000000000000003</v>
      </c>
      <c r="G147" s="23">
        <v>45177</v>
      </c>
      <c r="H147" s="19"/>
    </row>
    <row r="148" spans="2:8" x14ac:dyDescent="0.25">
      <c r="B148" s="3" t="s">
        <v>275</v>
      </c>
      <c r="C148" s="4" t="s">
        <v>181</v>
      </c>
      <c r="D148" s="4">
        <v>0.05</v>
      </c>
      <c r="E148" s="4">
        <v>2</v>
      </c>
      <c r="F148" s="3">
        <f>Table2[[#This Row],[Quantité de contenant]]*Table2[[#This Row],[Volume du contenant (L)]]</f>
        <v>0.1</v>
      </c>
      <c r="G148" s="23">
        <v>45177</v>
      </c>
      <c r="H148" s="19"/>
    </row>
    <row r="149" spans="2:8" x14ac:dyDescent="0.25">
      <c r="B149" s="3" t="s">
        <v>275</v>
      </c>
      <c r="C149" s="4" t="s">
        <v>248</v>
      </c>
      <c r="D149" s="4">
        <v>0.4</v>
      </c>
      <c r="E149" s="4">
        <v>11</v>
      </c>
      <c r="F149" s="3">
        <f>Table2[[#This Row],[Quantité de contenant]]*Table2[[#This Row],[Volume du contenant (L)]]</f>
        <v>4.4000000000000004</v>
      </c>
      <c r="G149" s="23">
        <v>45177</v>
      </c>
      <c r="H149" s="19"/>
    </row>
    <row r="150" spans="2:8" x14ac:dyDescent="0.25">
      <c r="B150" s="3" t="s">
        <v>275</v>
      </c>
      <c r="C150" s="4" t="s">
        <v>286</v>
      </c>
      <c r="D150" s="4">
        <v>0.1</v>
      </c>
      <c r="E150" s="4">
        <v>2</v>
      </c>
      <c r="F150" s="3">
        <f>Table2[[#This Row],[Quantité de contenant]]*Table2[[#This Row],[Volume du contenant (L)]]</f>
        <v>0.2</v>
      </c>
      <c r="G150" s="23">
        <v>45177</v>
      </c>
      <c r="H150" s="19"/>
    </row>
    <row r="151" spans="2:8" x14ac:dyDescent="0.25">
      <c r="B151" s="3" t="s">
        <v>275</v>
      </c>
      <c r="C151" s="4" t="s">
        <v>287</v>
      </c>
      <c r="D151" s="4">
        <v>0.4</v>
      </c>
      <c r="E151" s="4">
        <v>1</v>
      </c>
      <c r="F151" s="3">
        <f>Table2[[#This Row],[Quantité de contenant]]*Table2[[#This Row],[Volume du contenant (L)]]</f>
        <v>0.4</v>
      </c>
      <c r="G151" s="23">
        <v>45177</v>
      </c>
      <c r="H151" s="19"/>
    </row>
    <row r="152" spans="2:8" x14ac:dyDescent="0.25">
      <c r="B152" s="3" t="s">
        <v>275</v>
      </c>
      <c r="C152" s="4" t="s">
        <v>185</v>
      </c>
      <c r="D152" s="4">
        <v>0.2</v>
      </c>
      <c r="E152" s="4">
        <v>1</v>
      </c>
      <c r="F152" s="3">
        <f>Table2[[#This Row],[Quantité de contenant]]*Table2[[#This Row],[Volume du contenant (L)]]</f>
        <v>0.2</v>
      </c>
      <c r="G152" s="23">
        <v>45177</v>
      </c>
      <c r="H152" s="19"/>
    </row>
    <row r="153" spans="2:8" ht="30" x14ac:dyDescent="0.25">
      <c r="B153" s="3" t="s">
        <v>288</v>
      </c>
      <c r="C153" s="4" t="s">
        <v>243</v>
      </c>
      <c r="D153" s="4">
        <v>0.4</v>
      </c>
      <c r="E153" s="4">
        <v>11</v>
      </c>
      <c r="F153" s="3">
        <f>Table2[[#This Row],[Quantité de contenant]]*Table2[[#This Row],[Volume du contenant (L)]]</f>
        <v>4.4000000000000004</v>
      </c>
      <c r="G153" s="23">
        <v>45177</v>
      </c>
      <c r="H153" s="19"/>
    </row>
    <row r="154" spans="2:8" ht="30" x14ac:dyDescent="0.25">
      <c r="B154" s="3" t="s">
        <v>288</v>
      </c>
      <c r="C154" s="4" t="s">
        <v>289</v>
      </c>
      <c r="D154" s="4">
        <v>0.5</v>
      </c>
      <c r="E154" s="4">
        <v>6</v>
      </c>
      <c r="F154" s="3">
        <f>Table2[[#This Row],[Quantité de contenant]]*Table2[[#This Row],[Volume du contenant (L)]]</f>
        <v>3</v>
      </c>
      <c r="G154" s="23">
        <v>45177</v>
      </c>
      <c r="H154" s="19"/>
    </row>
    <row r="155" spans="2:8" x14ac:dyDescent="0.25">
      <c r="B155" s="3" t="s">
        <v>290</v>
      </c>
      <c r="C155" s="4" t="s">
        <v>291</v>
      </c>
      <c r="D155" s="4">
        <v>0.4</v>
      </c>
      <c r="E155" s="4">
        <v>1</v>
      </c>
      <c r="F155" s="3">
        <f>Table2[[#This Row],[Quantité de contenant]]*Table2[[#This Row],[Volume du contenant (L)]]</f>
        <v>0.4</v>
      </c>
      <c r="G155" s="23">
        <v>45177</v>
      </c>
      <c r="H155" s="19"/>
    </row>
    <row r="156" spans="2:8" x14ac:dyDescent="0.25">
      <c r="B156" s="3" t="s">
        <v>290</v>
      </c>
      <c r="C156" s="4" t="s">
        <v>292</v>
      </c>
      <c r="D156" s="4">
        <v>0.6</v>
      </c>
      <c r="E156" s="4">
        <v>1</v>
      </c>
      <c r="F156" s="3">
        <f>Table2[[#This Row],[Quantité de contenant]]*Table2[[#This Row],[Volume du contenant (L)]]</f>
        <v>0.6</v>
      </c>
      <c r="G156" s="23">
        <v>45177</v>
      </c>
      <c r="H156" s="19"/>
    </row>
    <row r="157" spans="2:8" x14ac:dyDescent="0.25">
      <c r="B157" s="3" t="s">
        <v>290</v>
      </c>
      <c r="C157" s="4" t="s">
        <v>273</v>
      </c>
      <c r="D157" s="4">
        <v>0.1</v>
      </c>
      <c r="E157" s="4">
        <v>1</v>
      </c>
      <c r="F157" s="3">
        <f>Table2[[#This Row],[Quantité de contenant]]*Table2[[#This Row],[Volume du contenant (L)]]</f>
        <v>0.1</v>
      </c>
      <c r="G157" s="23">
        <v>45177</v>
      </c>
      <c r="H157" s="19"/>
    </row>
    <row r="158" spans="2:8" x14ac:dyDescent="0.25">
      <c r="B158" s="3" t="s">
        <v>290</v>
      </c>
      <c r="C158" s="4" t="s">
        <v>293</v>
      </c>
      <c r="D158" s="4">
        <v>0.4</v>
      </c>
      <c r="E158" s="4">
        <v>2</v>
      </c>
      <c r="F158" s="3">
        <f>Table2[[#This Row],[Quantité de contenant]]*Table2[[#This Row],[Volume du contenant (L)]]</f>
        <v>0.8</v>
      </c>
      <c r="G158" s="23">
        <v>45177</v>
      </c>
      <c r="H158" s="19"/>
    </row>
    <row r="159" spans="2:8" x14ac:dyDescent="0.25">
      <c r="B159" s="3" t="s">
        <v>290</v>
      </c>
      <c r="C159" s="4" t="s">
        <v>294</v>
      </c>
      <c r="D159" s="4">
        <v>0.5</v>
      </c>
      <c r="E159" s="4">
        <v>1</v>
      </c>
      <c r="F159" s="3">
        <f>Table2[[#This Row],[Quantité de contenant]]*Table2[[#This Row],[Volume du contenant (L)]]</f>
        <v>0.5</v>
      </c>
      <c r="G159" s="23">
        <v>45177</v>
      </c>
      <c r="H159" s="19"/>
    </row>
    <row r="160" spans="2:8" x14ac:dyDescent="0.25">
      <c r="B160" s="3" t="s">
        <v>290</v>
      </c>
      <c r="C160" s="4" t="s">
        <v>295</v>
      </c>
      <c r="D160" s="4">
        <v>0.5</v>
      </c>
      <c r="E160" s="4">
        <v>7</v>
      </c>
      <c r="F160" s="3">
        <f>Table2[[#This Row],[Quantité de contenant]]*Table2[[#This Row],[Volume du contenant (L)]]</f>
        <v>3.5</v>
      </c>
      <c r="G160" s="23">
        <v>45177</v>
      </c>
      <c r="H160" s="19"/>
    </row>
    <row r="161" spans="2:8" x14ac:dyDescent="0.25">
      <c r="B161" s="3" t="s">
        <v>290</v>
      </c>
      <c r="C161" s="4" t="s">
        <v>250</v>
      </c>
      <c r="D161" s="4">
        <v>0.5</v>
      </c>
      <c r="E161" s="4">
        <v>0</v>
      </c>
      <c r="F161" s="3">
        <f>Table2[[#This Row],[Quantité de contenant]]*Table2[[#This Row],[Volume du contenant (L)]]</f>
        <v>0</v>
      </c>
      <c r="G161" s="23">
        <v>45177</v>
      </c>
      <c r="H161" s="19"/>
    </row>
    <row r="162" spans="2:8" x14ac:dyDescent="0.25">
      <c r="B162" s="3" t="s">
        <v>290</v>
      </c>
      <c r="C162" s="4" t="s">
        <v>296</v>
      </c>
      <c r="D162" s="4">
        <v>0.4</v>
      </c>
      <c r="E162" s="4">
        <v>2</v>
      </c>
      <c r="F162" s="3">
        <f>Table2[[#This Row],[Quantité de contenant]]*Table2[[#This Row],[Volume du contenant (L)]]</f>
        <v>0.8</v>
      </c>
      <c r="G162" s="23">
        <v>45177</v>
      </c>
      <c r="H162" s="19"/>
    </row>
    <row r="163" spans="2:8" x14ac:dyDescent="0.25">
      <c r="B163" s="3" t="s">
        <v>290</v>
      </c>
      <c r="C163" s="4" t="s">
        <v>297</v>
      </c>
      <c r="D163" s="4">
        <v>0.4</v>
      </c>
      <c r="E163" s="4">
        <v>8</v>
      </c>
      <c r="F163" s="3">
        <f>Table2[[#This Row],[Quantité de contenant]]*Table2[[#This Row],[Volume du contenant (L)]]</f>
        <v>3.2</v>
      </c>
      <c r="G163" s="23">
        <v>45177</v>
      </c>
      <c r="H163" s="19"/>
    </row>
    <row r="164" spans="2:8" ht="30" x14ac:dyDescent="0.25">
      <c r="B164" s="3" t="s">
        <v>298</v>
      </c>
      <c r="C164" s="4" t="s">
        <v>244</v>
      </c>
      <c r="D164" s="4">
        <v>0.6</v>
      </c>
      <c r="E164" s="4">
        <v>10</v>
      </c>
      <c r="F164" s="3">
        <f>Table2[[#This Row],[Quantité de contenant]]*Table2[[#This Row],[Volume du contenant (L)]]</f>
        <v>6</v>
      </c>
      <c r="G164" s="23">
        <v>45177</v>
      </c>
      <c r="H164" s="19"/>
    </row>
    <row r="165" spans="2:8" ht="30" x14ac:dyDescent="0.25">
      <c r="B165" s="3" t="s">
        <v>298</v>
      </c>
      <c r="C165" s="4" t="s">
        <v>292</v>
      </c>
      <c r="D165" s="4">
        <v>0.6</v>
      </c>
      <c r="E165" s="4">
        <v>10</v>
      </c>
      <c r="F165" s="3">
        <f>Table2[[#This Row],[Quantité de contenant]]*Table2[[#This Row],[Volume du contenant (L)]]</f>
        <v>6</v>
      </c>
      <c r="G165" s="23">
        <v>45177</v>
      </c>
      <c r="H165" s="19"/>
    </row>
    <row r="166" spans="2:8" x14ac:dyDescent="0.25">
      <c r="B166" s="3" t="s">
        <v>299</v>
      </c>
      <c r="C166" s="4" t="s">
        <v>262</v>
      </c>
      <c r="D166" s="4">
        <v>1</v>
      </c>
      <c r="E166" s="4">
        <v>6</v>
      </c>
      <c r="F166" s="3">
        <f>Table2[[#This Row],[Quantité de contenant]]*Table2[[#This Row],[Volume du contenant (L)]]</f>
        <v>6</v>
      </c>
      <c r="G166" s="23">
        <v>45177</v>
      </c>
      <c r="H166" s="19"/>
    </row>
    <row r="167" spans="2:8" x14ac:dyDescent="0.25">
      <c r="B167" s="3" t="s">
        <v>299</v>
      </c>
      <c r="C167" s="4" t="s">
        <v>300</v>
      </c>
      <c r="D167" s="4">
        <v>0.4</v>
      </c>
      <c r="E167" s="4">
        <v>9</v>
      </c>
      <c r="F167" s="3">
        <f>Table2[[#This Row],[Quantité de contenant]]*Table2[[#This Row],[Volume du contenant (L)]]</f>
        <v>3.6</v>
      </c>
      <c r="G167" s="23">
        <v>45177</v>
      </c>
      <c r="H167" s="19"/>
    </row>
    <row r="168" spans="2:8" x14ac:dyDescent="0.25">
      <c r="B168" s="3" t="s">
        <v>299</v>
      </c>
      <c r="C168" s="4" t="s">
        <v>301</v>
      </c>
      <c r="D168" s="4">
        <v>0.35</v>
      </c>
      <c r="E168" s="4">
        <v>4</v>
      </c>
      <c r="F168" s="3">
        <f>Table2[[#This Row],[Quantité de contenant]]*Table2[[#This Row],[Volume du contenant (L)]]</f>
        <v>1.4</v>
      </c>
      <c r="G168" s="23">
        <v>45177</v>
      </c>
      <c r="H168" s="19"/>
    </row>
    <row r="169" spans="2:8" x14ac:dyDescent="0.25">
      <c r="B169" s="3" t="s">
        <v>299</v>
      </c>
      <c r="C169" s="4" t="s">
        <v>302</v>
      </c>
      <c r="D169" s="4">
        <v>0.4</v>
      </c>
      <c r="E169" s="4">
        <v>1</v>
      </c>
      <c r="F169" s="3">
        <f>Table2[[#This Row],[Quantité de contenant]]*Table2[[#This Row],[Volume du contenant (L)]]</f>
        <v>0.4</v>
      </c>
      <c r="G169" s="23">
        <v>45177</v>
      </c>
      <c r="H169" s="19"/>
    </row>
    <row r="170" spans="2:8" x14ac:dyDescent="0.25">
      <c r="B170" s="3" t="s">
        <v>299</v>
      </c>
      <c r="C170" s="4" t="s">
        <v>194</v>
      </c>
      <c r="D170" s="4">
        <v>5</v>
      </c>
      <c r="E170" s="4">
        <v>0</v>
      </c>
      <c r="F170" s="3">
        <f>Table2[[#This Row],[Quantité de contenant]]*Table2[[#This Row],[Volume du contenant (L)]]</f>
        <v>0</v>
      </c>
      <c r="G170" s="23">
        <v>45177</v>
      </c>
      <c r="H170" s="19"/>
    </row>
    <row r="171" spans="2:8" x14ac:dyDescent="0.25">
      <c r="B171" s="3" t="s">
        <v>299</v>
      </c>
      <c r="C171" s="4" t="s">
        <v>303</v>
      </c>
      <c r="D171" s="4">
        <v>0.4</v>
      </c>
      <c r="E171" s="4">
        <v>0</v>
      </c>
      <c r="F171" s="3">
        <f>Table2[[#This Row],[Quantité de contenant]]*Table2[[#This Row],[Volume du contenant (L)]]</f>
        <v>0</v>
      </c>
      <c r="G171" s="23">
        <v>45177</v>
      </c>
      <c r="H171" s="19"/>
    </row>
    <row r="172" spans="2:8" ht="30" x14ac:dyDescent="0.25">
      <c r="B172" s="3" t="s">
        <v>304</v>
      </c>
      <c r="C172" s="4" t="s">
        <v>292</v>
      </c>
      <c r="D172" s="4">
        <v>0.6</v>
      </c>
      <c r="E172" s="4">
        <v>0</v>
      </c>
      <c r="F172" s="3">
        <f>Table2[[#This Row],[Quantité de contenant]]*Table2[[#This Row],[Volume du contenant (L)]]</f>
        <v>0</v>
      </c>
      <c r="G172" s="23">
        <v>45177</v>
      </c>
      <c r="H172" s="19"/>
    </row>
    <row r="173" spans="2:8" ht="30" x14ac:dyDescent="0.25">
      <c r="B173" s="3" t="s">
        <v>304</v>
      </c>
      <c r="C173" s="4" t="s">
        <v>250</v>
      </c>
      <c r="D173" s="4">
        <v>0.5</v>
      </c>
      <c r="E173" s="4">
        <v>13</v>
      </c>
      <c r="F173" s="3">
        <f>Table2[[#This Row],[Quantité de contenant]]*Table2[[#This Row],[Volume du contenant (L)]]</f>
        <v>6.5</v>
      </c>
      <c r="G173" s="23">
        <v>45177</v>
      </c>
      <c r="H173" s="19"/>
    </row>
    <row r="174" spans="2:8" ht="30" x14ac:dyDescent="0.25">
      <c r="B174" s="3" t="s">
        <v>304</v>
      </c>
      <c r="C174" s="4" t="s">
        <v>305</v>
      </c>
      <c r="D174" s="4">
        <v>5</v>
      </c>
      <c r="E174" s="4">
        <v>1</v>
      </c>
      <c r="F174" s="3">
        <f>Table2[[#This Row],[Quantité de contenant]]*Table2[[#This Row],[Volume du contenant (L)]]</f>
        <v>5</v>
      </c>
      <c r="G174" s="23">
        <v>45177</v>
      </c>
      <c r="H174" s="19"/>
    </row>
    <row r="175" spans="2:8" x14ac:dyDescent="0.25">
      <c r="B175" s="3" t="s">
        <v>306</v>
      </c>
      <c r="C175" s="4" t="s">
        <v>307</v>
      </c>
      <c r="D175" s="4">
        <v>1</v>
      </c>
      <c r="E175" s="4">
        <v>0</v>
      </c>
      <c r="F175" s="3">
        <f>Table2[[#This Row],[Quantité de contenant]]*Table2[[#This Row],[Volume du contenant (L)]]</f>
        <v>0</v>
      </c>
      <c r="G175" s="23">
        <v>45177</v>
      </c>
      <c r="H175" s="19"/>
    </row>
    <row r="176" spans="2:8" ht="30" x14ac:dyDescent="0.25">
      <c r="B176" s="3" t="s">
        <v>308</v>
      </c>
      <c r="C176" s="4" t="s">
        <v>307</v>
      </c>
      <c r="D176" s="4">
        <v>0.125</v>
      </c>
      <c r="E176" s="4">
        <v>20</v>
      </c>
      <c r="F176" s="3">
        <f>Table2[[#This Row],[Quantité de contenant]]*Table2[[#This Row],[Volume du contenant (L)]]</f>
        <v>2.5</v>
      </c>
      <c r="G176" s="23">
        <v>45177</v>
      </c>
      <c r="H176" s="19"/>
    </row>
    <row r="177" spans="2:8" x14ac:dyDescent="0.25">
      <c r="B177" s="3" t="s">
        <v>309</v>
      </c>
      <c r="C177" s="4" t="s">
        <v>310</v>
      </c>
      <c r="D177" s="4">
        <v>0.4</v>
      </c>
      <c r="E177" s="4">
        <v>1</v>
      </c>
      <c r="F177" s="3">
        <f>Table2[[#This Row],[Quantité de contenant]]*Table2[[#This Row],[Volume du contenant (L)]]</f>
        <v>0.4</v>
      </c>
      <c r="G177" s="23">
        <v>45131</v>
      </c>
      <c r="H177" s="19"/>
    </row>
    <row r="178" spans="2:8" x14ac:dyDescent="0.25">
      <c r="B178" s="3" t="s">
        <v>309</v>
      </c>
      <c r="C178" s="4" t="s">
        <v>311</v>
      </c>
      <c r="D178" s="4">
        <v>0.4</v>
      </c>
      <c r="E178" s="4">
        <v>1</v>
      </c>
      <c r="F178" s="3">
        <f>Table2[[#This Row],[Quantité de contenant]]*Table2[[#This Row],[Volume du contenant (L)]]</f>
        <v>0.4</v>
      </c>
      <c r="G178" s="23">
        <v>45131</v>
      </c>
      <c r="H178" s="19"/>
    </row>
    <row r="179" spans="2:8" x14ac:dyDescent="0.25">
      <c r="B179" s="3" t="s">
        <v>309</v>
      </c>
      <c r="C179" s="4" t="s">
        <v>312</v>
      </c>
      <c r="D179" s="4">
        <v>0.6</v>
      </c>
      <c r="E179" s="4">
        <v>1</v>
      </c>
      <c r="F179" s="3">
        <f>Table2[[#This Row],[Quantité de contenant]]*Table2[[#This Row],[Volume du contenant (L)]]</f>
        <v>0.6</v>
      </c>
      <c r="G179" s="23">
        <v>45131</v>
      </c>
      <c r="H179" s="19"/>
    </row>
    <row r="180" spans="2:8" x14ac:dyDescent="0.25">
      <c r="B180" s="3" t="s">
        <v>309</v>
      </c>
      <c r="C180" s="4" t="s">
        <v>313</v>
      </c>
      <c r="D180" s="4">
        <v>0.4</v>
      </c>
      <c r="E180" s="4">
        <v>1</v>
      </c>
      <c r="F180" s="3">
        <f>Table2[[#This Row],[Quantité de contenant]]*Table2[[#This Row],[Volume du contenant (L)]]</f>
        <v>0.4</v>
      </c>
      <c r="G180" s="23">
        <v>45131</v>
      </c>
      <c r="H180" s="19"/>
    </row>
    <row r="181" spans="2:8" x14ac:dyDescent="0.25">
      <c r="B181" s="3" t="s">
        <v>309</v>
      </c>
      <c r="C181" s="4" t="s">
        <v>307</v>
      </c>
      <c r="D181" s="4">
        <v>0.125</v>
      </c>
      <c r="E181" s="4">
        <v>1</v>
      </c>
      <c r="F181" s="3">
        <f>Table2[[#This Row],[Quantité de contenant]]*Table2[[#This Row],[Volume du contenant (L)]]</f>
        <v>0.125</v>
      </c>
      <c r="G181" s="23">
        <v>45131</v>
      </c>
      <c r="H181" s="19"/>
    </row>
    <row r="182" spans="2:8" x14ac:dyDescent="0.25">
      <c r="B182" s="3" t="s">
        <v>309</v>
      </c>
      <c r="C182" s="4" t="s">
        <v>291</v>
      </c>
      <c r="D182" s="4">
        <v>0.4</v>
      </c>
      <c r="E182" s="4">
        <v>1</v>
      </c>
      <c r="F182" s="3">
        <f>Table2[[#This Row],[Quantité de contenant]]*Table2[[#This Row],[Volume du contenant (L)]]</f>
        <v>0.4</v>
      </c>
      <c r="G182" s="23">
        <v>45131</v>
      </c>
      <c r="H182" s="19"/>
    </row>
    <row r="183" spans="2:8" x14ac:dyDescent="0.25">
      <c r="B183" s="3" t="s">
        <v>309</v>
      </c>
      <c r="C183" s="4" t="s">
        <v>314</v>
      </c>
      <c r="D183" s="4">
        <v>0.25</v>
      </c>
      <c r="E183" s="4">
        <v>1</v>
      </c>
      <c r="F183" s="3">
        <f>Table2[[#This Row],[Quantité de contenant]]*Table2[[#This Row],[Volume du contenant (L)]]</f>
        <v>0.25</v>
      </c>
      <c r="G183" s="23">
        <v>45131</v>
      </c>
      <c r="H183" s="19"/>
    </row>
    <row r="184" spans="2:8" x14ac:dyDescent="0.25">
      <c r="B184" s="3" t="s">
        <v>309</v>
      </c>
      <c r="C184" s="4" t="s">
        <v>315</v>
      </c>
      <c r="D184" s="4">
        <v>1</v>
      </c>
      <c r="E184" s="4">
        <v>1</v>
      </c>
      <c r="F184" s="3">
        <f>Table2[[#This Row],[Quantité de contenant]]*Table2[[#This Row],[Volume du contenant (L)]]</f>
        <v>1</v>
      </c>
      <c r="G184" s="23">
        <v>45131</v>
      </c>
      <c r="H184" s="19"/>
    </row>
    <row r="185" spans="2:8" x14ac:dyDescent="0.25">
      <c r="B185" s="3" t="s">
        <v>309</v>
      </c>
      <c r="C185" s="4" t="s">
        <v>316</v>
      </c>
      <c r="D185" s="4">
        <v>0.4</v>
      </c>
      <c r="E185" s="4">
        <v>1</v>
      </c>
      <c r="F185" s="3">
        <f>Table2[[#This Row],[Quantité de contenant]]*Table2[[#This Row],[Volume du contenant (L)]]</f>
        <v>0.4</v>
      </c>
      <c r="G185" s="23">
        <v>45131</v>
      </c>
      <c r="H185" s="19"/>
    </row>
    <row r="186" spans="2:8" x14ac:dyDescent="0.25">
      <c r="B186" s="3" t="s">
        <v>309</v>
      </c>
      <c r="C186" s="4" t="s">
        <v>301</v>
      </c>
      <c r="D186" s="4">
        <v>0.35</v>
      </c>
      <c r="E186" s="4">
        <v>1</v>
      </c>
      <c r="F186" s="3">
        <f>Table2[[#This Row],[Quantité de contenant]]*Table2[[#This Row],[Volume du contenant (L)]]</f>
        <v>0.35</v>
      </c>
      <c r="G186" s="23">
        <v>45131</v>
      </c>
      <c r="H186" s="19"/>
    </row>
    <row r="187" spans="2:8" x14ac:dyDescent="0.25">
      <c r="B187" s="3" t="s">
        <v>309</v>
      </c>
      <c r="C187" s="4" t="s">
        <v>292</v>
      </c>
      <c r="D187" s="4">
        <v>0.6</v>
      </c>
      <c r="E187" s="4">
        <v>1</v>
      </c>
      <c r="F187" s="3">
        <f>Table2[[#This Row],[Quantité de contenant]]*Table2[[#This Row],[Volume du contenant (L)]]</f>
        <v>0.6</v>
      </c>
      <c r="G187" s="23">
        <v>45131</v>
      </c>
      <c r="H187" s="19"/>
    </row>
    <row r="188" spans="2:8" x14ac:dyDescent="0.25">
      <c r="B188" s="3" t="s">
        <v>309</v>
      </c>
      <c r="C188" s="4" t="s">
        <v>273</v>
      </c>
      <c r="D188" s="4">
        <v>0.1</v>
      </c>
      <c r="E188" s="4">
        <v>6</v>
      </c>
      <c r="F188" s="3">
        <f>Table2[[#This Row],[Quantité de contenant]]*Table2[[#This Row],[Volume du contenant (L)]]</f>
        <v>0.60000000000000009</v>
      </c>
      <c r="G188" s="23">
        <v>45131</v>
      </c>
      <c r="H188" s="19"/>
    </row>
    <row r="189" spans="2:8" x14ac:dyDescent="0.25">
      <c r="B189" s="3" t="s">
        <v>309</v>
      </c>
      <c r="C189" s="4" t="s">
        <v>73</v>
      </c>
      <c r="D189" s="4">
        <v>0.25</v>
      </c>
      <c r="E189" s="4">
        <v>6</v>
      </c>
      <c r="F189" s="3">
        <f>Table2[[#This Row],[Quantité de contenant]]*Table2[[#This Row],[Volume du contenant (L)]]</f>
        <v>1.5</v>
      </c>
      <c r="G189" s="23">
        <v>45131</v>
      </c>
      <c r="H189" s="19"/>
    </row>
    <row r="190" spans="2:8" x14ac:dyDescent="0.25">
      <c r="B190" s="3" t="s">
        <v>309</v>
      </c>
      <c r="C190" s="4" t="s">
        <v>317</v>
      </c>
      <c r="D190" s="4">
        <v>0.5</v>
      </c>
      <c r="E190" s="4">
        <v>6</v>
      </c>
      <c r="F190" s="3">
        <f>Table2[[#This Row],[Quantité de contenant]]*Table2[[#This Row],[Volume du contenant (L)]]</f>
        <v>3</v>
      </c>
      <c r="G190" s="23">
        <v>45131</v>
      </c>
      <c r="H190" s="19"/>
    </row>
    <row r="191" spans="2:8" x14ac:dyDescent="0.25">
      <c r="B191" s="3" t="s">
        <v>309</v>
      </c>
      <c r="C191" s="5" t="s">
        <v>295</v>
      </c>
      <c r="D191" s="5">
        <v>0.5</v>
      </c>
      <c r="E191" s="5">
        <v>9</v>
      </c>
      <c r="F191" s="3">
        <f>Table2[[#This Row],[Quantité de contenant]]*Table2[[#This Row],[Volume du contenant (L)]]</f>
        <v>4.5</v>
      </c>
      <c r="G191" s="23">
        <v>45131</v>
      </c>
      <c r="H191" s="19"/>
    </row>
    <row r="192" spans="2:8" x14ac:dyDescent="0.25">
      <c r="B192" s="3" t="s">
        <v>309</v>
      </c>
      <c r="C192" s="4" t="s">
        <v>250</v>
      </c>
      <c r="D192" s="4">
        <v>0.5</v>
      </c>
      <c r="E192" s="4">
        <v>3</v>
      </c>
      <c r="F192" s="3">
        <f>Table2[[#This Row],[Quantité de contenant]]*Table2[[#This Row],[Volume du contenant (L)]]</f>
        <v>1.5</v>
      </c>
      <c r="G192" s="23">
        <v>45131</v>
      </c>
      <c r="H192" s="19"/>
    </row>
    <row r="193" spans="2:8" x14ac:dyDescent="0.25">
      <c r="B193" s="3" t="s">
        <v>309</v>
      </c>
      <c r="C193" s="4" t="s">
        <v>318</v>
      </c>
      <c r="D193" s="4">
        <v>0.4</v>
      </c>
      <c r="E193" s="4">
        <v>2</v>
      </c>
      <c r="F193" s="3">
        <f>Table2[[#This Row],[Quantité de contenant]]*Table2[[#This Row],[Volume du contenant (L)]]</f>
        <v>0.8</v>
      </c>
      <c r="G193" s="23">
        <v>45131</v>
      </c>
      <c r="H193" s="19"/>
    </row>
    <row r="194" spans="2:8" x14ac:dyDescent="0.25">
      <c r="B194" s="3" t="s">
        <v>319</v>
      </c>
      <c r="C194" s="4" t="s">
        <v>277</v>
      </c>
      <c r="D194" s="4">
        <v>0.6</v>
      </c>
      <c r="E194" s="4">
        <v>1</v>
      </c>
      <c r="F194" s="3">
        <f>Table2[[#This Row],[Quantité de contenant]]*Table2[[#This Row],[Volume du contenant (L)]]</f>
        <v>0.6</v>
      </c>
      <c r="G194" s="24">
        <v>45131</v>
      </c>
      <c r="H194" s="19"/>
    </row>
    <row r="195" spans="2:8" x14ac:dyDescent="0.25">
      <c r="B195" s="3" t="s">
        <v>319</v>
      </c>
      <c r="C195" s="4" t="s">
        <v>320</v>
      </c>
      <c r="D195" s="4">
        <v>0.25</v>
      </c>
      <c r="E195" s="4">
        <v>1</v>
      </c>
      <c r="F195" s="3">
        <f>Table2[[#This Row],[Quantité de contenant]]*Table2[[#This Row],[Volume du contenant (L)]]</f>
        <v>0.25</v>
      </c>
      <c r="G195" s="23">
        <v>45131</v>
      </c>
      <c r="H195" s="19"/>
    </row>
    <row r="196" spans="2:8" x14ac:dyDescent="0.25">
      <c r="B196" s="3" t="s">
        <v>319</v>
      </c>
      <c r="C196" s="4" t="s">
        <v>321</v>
      </c>
      <c r="D196" s="4">
        <v>1</v>
      </c>
      <c r="E196" s="4">
        <v>2</v>
      </c>
      <c r="F196" s="3">
        <f>Table2[[#This Row],[Quantité de contenant]]*Table2[[#This Row],[Volume du contenant (L)]]</f>
        <v>2</v>
      </c>
      <c r="G196" s="23">
        <v>45131</v>
      </c>
      <c r="H196" s="19"/>
    </row>
    <row r="197" spans="2:8" x14ac:dyDescent="0.25">
      <c r="B197" s="3" t="s">
        <v>319</v>
      </c>
      <c r="C197" s="4" t="s">
        <v>322</v>
      </c>
      <c r="D197" s="4">
        <v>1</v>
      </c>
      <c r="E197" s="4">
        <v>1</v>
      </c>
      <c r="F197" s="3">
        <f>Table2[[#This Row],[Quantité de contenant]]*Table2[[#This Row],[Volume du contenant (L)]]</f>
        <v>1</v>
      </c>
      <c r="G197" s="23">
        <v>45131</v>
      </c>
      <c r="H197" s="19"/>
    </row>
    <row r="198" spans="2:8" x14ac:dyDescent="0.25">
      <c r="B198" s="3" t="s">
        <v>319</v>
      </c>
      <c r="C198" s="4" t="s">
        <v>262</v>
      </c>
      <c r="D198" s="4">
        <v>1</v>
      </c>
      <c r="E198" s="4">
        <v>4</v>
      </c>
      <c r="F198" s="3">
        <f>Table2[[#This Row],[Quantité de contenant]]*Table2[[#This Row],[Volume du contenant (L)]]</f>
        <v>4</v>
      </c>
      <c r="G198" s="23">
        <v>45131</v>
      </c>
      <c r="H198" s="19"/>
    </row>
    <row r="199" spans="2:8" x14ac:dyDescent="0.25">
      <c r="B199" s="3" t="s">
        <v>319</v>
      </c>
      <c r="C199" s="4" t="s">
        <v>323</v>
      </c>
      <c r="D199" s="4">
        <v>0.5</v>
      </c>
      <c r="E199" s="4">
        <v>2</v>
      </c>
      <c r="F199" s="3">
        <f>Table2[[#This Row],[Quantité de contenant]]*Table2[[#This Row],[Volume du contenant (L)]]</f>
        <v>1</v>
      </c>
      <c r="G199" s="23">
        <v>45131</v>
      </c>
      <c r="H199" s="19"/>
    </row>
    <row r="200" spans="2:8" x14ac:dyDescent="0.25">
      <c r="B200" s="3" t="s">
        <v>319</v>
      </c>
      <c r="C200" s="4" t="s">
        <v>324</v>
      </c>
      <c r="D200" s="4">
        <v>0.5</v>
      </c>
      <c r="E200" s="4">
        <v>1</v>
      </c>
      <c r="F200" s="3">
        <f>Table2[[#This Row],[Quantité de contenant]]*Table2[[#This Row],[Volume du contenant (L)]]</f>
        <v>0.5</v>
      </c>
      <c r="G200" s="23">
        <v>45131</v>
      </c>
      <c r="H200" s="19"/>
    </row>
    <row r="201" spans="2:8" x14ac:dyDescent="0.25">
      <c r="B201" s="3" t="s">
        <v>319</v>
      </c>
      <c r="C201" s="4" t="s">
        <v>247</v>
      </c>
      <c r="D201" s="4">
        <v>0.5</v>
      </c>
      <c r="E201" s="4">
        <v>7</v>
      </c>
      <c r="F201" s="3">
        <f>Table2[[#This Row],[Quantité de contenant]]*Table2[[#This Row],[Volume du contenant (L)]]</f>
        <v>3.5</v>
      </c>
      <c r="G201" s="23">
        <v>45131</v>
      </c>
      <c r="H201" s="19"/>
    </row>
    <row r="202" spans="2:8" x14ac:dyDescent="0.25">
      <c r="B202" s="3" t="s">
        <v>319</v>
      </c>
      <c r="C202" s="4" t="s">
        <v>255</v>
      </c>
      <c r="D202" s="4">
        <v>0.01</v>
      </c>
      <c r="E202" s="4">
        <v>2</v>
      </c>
      <c r="F202" s="3">
        <f>Table2[[#This Row],[Quantité de contenant]]*Table2[[#This Row],[Volume du contenant (L)]]</f>
        <v>0.02</v>
      </c>
      <c r="G202" s="23">
        <v>45131</v>
      </c>
      <c r="H202" s="19"/>
    </row>
    <row r="203" spans="2:8" x14ac:dyDescent="0.25">
      <c r="B203" s="3" t="s">
        <v>319</v>
      </c>
      <c r="C203" s="4" t="s">
        <v>179</v>
      </c>
      <c r="D203" s="4">
        <v>0.05</v>
      </c>
      <c r="E203" s="4">
        <v>1</v>
      </c>
      <c r="F203" s="3">
        <f>Table2[[#This Row],[Quantité de contenant]]*Table2[[#This Row],[Volume du contenant (L)]]</f>
        <v>0.05</v>
      </c>
      <c r="G203" s="23">
        <v>45131</v>
      </c>
      <c r="H203" s="19"/>
    </row>
    <row r="204" spans="2:8" x14ac:dyDescent="0.25">
      <c r="B204" s="3" t="s">
        <v>319</v>
      </c>
      <c r="C204" s="4" t="s">
        <v>258</v>
      </c>
      <c r="D204" s="4">
        <v>0.02</v>
      </c>
      <c r="E204" s="4">
        <v>1</v>
      </c>
      <c r="F204" s="3">
        <f>Table2[[#This Row],[Quantité de contenant]]*Table2[[#This Row],[Volume du contenant (L)]]</f>
        <v>0.02</v>
      </c>
      <c r="G204" s="23">
        <v>45131</v>
      </c>
      <c r="H204" s="19"/>
    </row>
    <row r="205" spans="2:8" x14ac:dyDescent="0.25">
      <c r="B205" s="3" t="s">
        <v>319</v>
      </c>
      <c r="C205" s="4" t="s">
        <v>197</v>
      </c>
      <c r="D205" s="4">
        <v>2.5000000000000001E-2</v>
      </c>
      <c r="E205" s="4">
        <v>5</v>
      </c>
      <c r="F205" s="3">
        <f>Table2[[#This Row],[Quantité de contenant]]*Table2[[#This Row],[Volume du contenant (L)]]</f>
        <v>0.125</v>
      </c>
      <c r="G205" s="23">
        <v>45131</v>
      </c>
      <c r="H205" s="19"/>
    </row>
    <row r="206" spans="2:8" x14ac:dyDescent="0.25">
      <c r="B206" s="3" t="s">
        <v>319</v>
      </c>
      <c r="C206" s="4" t="s">
        <v>264</v>
      </c>
      <c r="D206" s="4">
        <v>0.25</v>
      </c>
      <c r="E206" s="4">
        <v>1</v>
      </c>
      <c r="F206" s="3">
        <f>Table2[[#This Row],[Quantité de contenant]]*Table2[[#This Row],[Volume du contenant (L)]]</f>
        <v>0.25</v>
      </c>
      <c r="G206" s="23">
        <v>45131</v>
      </c>
      <c r="H206" s="19"/>
    </row>
    <row r="207" spans="2:8" x14ac:dyDescent="0.25">
      <c r="B207" s="3" t="s">
        <v>319</v>
      </c>
      <c r="C207" s="4" t="s">
        <v>181</v>
      </c>
      <c r="D207" s="4">
        <v>0.05</v>
      </c>
      <c r="E207" s="4">
        <v>2</v>
      </c>
      <c r="F207" s="3">
        <f>Table2[[#This Row],[Quantité de contenant]]*Table2[[#This Row],[Volume du contenant (L)]]</f>
        <v>0.1</v>
      </c>
      <c r="G207" s="23">
        <v>45131</v>
      </c>
      <c r="H207" s="19"/>
    </row>
    <row r="208" spans="2:8" x14ac:dyDescent="0.25">
      <c r="B208" s="3" t="s">
        <v>319</v>
      </c>
      <c r="C208" s="4" t="s">
        <v>325</v>
      </c>
      <c r="D208" s="4">
        <v>2.5000000000000001E-2</v>
      </c>
      <c r="E208" s="4">
        <v>1</v>
      </c>
      <c r="F208" s="3">
        <f>Table2[[#This Row],[Quantité de contenant]]*Table2[[#This Row],[Volume du contenant (L)]]</f>
        <v>2.5000000000000001E-2</v>
      </c>
      <c r="G208" s="23">
        <v>45131</v>
      </c>
      <c r="H208" s="19"/>
    </row>
    <row r="209" spans="2:8" x14ac:dyDescent="0.25">
      <c r="B209" s="3" t="s">
        <v>319</v>
      </c>
      <c r="C209" s="4" t="s">
        <v>265</v>
      </c>
      <c r="D209" s="4">
        <v>0.3</v>
      </c>
      <c r="E209" s="4">
        <v>1</v>
      </c>
      <c r="F209" s="3">
        <f>Table2[[#This Row],[Quantité de contenant]]*Table2[[#This Row],[Volume du contenant (L)]]</f>
        <v>0.3</v>
      </c>
      <c r="G209" s="23">
        <v>45131</v>
      </c>
      <c r="H209" s="19"/>
    </row>
    <row r="210" spans="2:8" x14ac:dyDescent="0.25">
      <c r="B210" s="3" t="s">
        <v>319</v>
      </c>
      <c r="C210" s="4" t="s">
        <v>326</v>
      </c>
      <c r="D210" s="4">
        <v>0.4</v>
      </c>
      <c r="E210" s="4">
        <v>1</v>
      </c>
      <c r="F210" s="3">
        <f>Table2[[#This Row],[Quantité de contenant]]*Table2[[#This Row],[Volume du contenant (L)]]</f>
        <v>0.4</v>
      </c>
      <c r="G210" s="23">
        <v>45131</v>
      </c>
      <c r="H210" s="19"/>
    </row>
    <row r="211" spans="2:8" x14ac:dyDescent="0.25">
      <c r="B211" s="3" t="s">
        <v>319</v>
      </c>
      <c r="C211" s="4" t="s">
        <v>327</v>
      </c>
      <c r="D211" s="4">
        <v>0.5</v>
      </c>
      <c r="E211" s="4">
        <v>1</v>
      </c>
      <c r="F211" s="3">
        <f>Table2[[#This Row],[Quantité de contenant]]*Table2[[#This Row],[Volume du contenant (L)]]</f>
        <v>0.5</v>
      </c>
      <c r="G211" s="23">
        <v>45131</v>
      </c>
      <c r="H211" s="19"/>
    </row>
    <row r="212" spans="2:8" x14ac:dyDescent="0.25">
      <c r="B212" s="3" t="s">
        <v>328</v>
      </c>
      <c r="C212" s="4" t="s">
        <v>283</v>
      </c>
      <c r="D212" s="4">
        <v>5</v>
      </c>
      <c r="E212" s="4">
        <v>1</v>
      </c>
      <c r="F212" s="3">
        <f>Table2[[#This Row],[Quantité de contenant]]*Table2[[#This Row],[Volume du contenant (L)]]</f>
        <v>5</v>
      </c>
      <c r="G212" s="23">
        <v>45131</v>
      </c>
      <c r="H212" s="19"/>
    </row>
    <row r="213" spans="2:8" x14ac:dyDescent="0.25">
      <c r="B213" s="3" t="s">
        <v>328</v>
      </c>
      <c r="C213" s="4" t="s">
        <v>329</v>
      </c>
      <c r="D213" s="4">
        <v>1</v>
      </c>
      <c r="E213" s="4">
        <v>2</v>
      </c>
      <c r="F213" s="3">
        <f>Table2[[#This Row],[Quantité de contenant]]*Table2[[#This Row],[Volume du contenant (L)]]</f>
        <v>2</v>
      </c>
      <c r="G213" s="23">
        <v>45131</v>
      </c>
      <c r="H213" s="19"/>
    </row>
    <row r="214" spans="2:8" x14ac:dyDescent="0.25">
      <c r="B214" s="3" t="s">
        <v>328</v>
      </c>
      <c r="C214" s="4" t="s">
        <v>330</v>
      </c>
      <c r="D214" s="4">
        <v>5</v>
      </c>
      <c r="E214" s="4">
        <v>1</v>
      </c>
      <c r="F214" s="3">
        <f>Table2[[#This Row],[Quantité de contenant]]*Table2[[#This Row],[Volume du contenant (L)]]</f>
        <v>5</v>
      </c>
      <c r="G214" s="23">
        <v>45131</v>
      </c>
      <c r="H214" s="19"/>
    </row>
    <row r="215" spans="2:8" x14ac:dyDescent="0.25">
      <c r="B215" s="3" t="s">
        <v>328</v>
      </c>
      <c r="C215" s="4" t="s">
        <v>331</v>
      </c>
      <c r="D215" s="4">
        <v>5</v>
      </c>
      <c r="E215" s="4">
        <v>1</v>
      </c>
      <c r="F215" s="3">
        <f>Table2[[#This Row],[Quantité de contenant]]*Table2[[#This Row],[Volume du contenant (L)]]</f>
        <v>5</v>
      </c>
      <c r="G215" s="23">
        <v>45131</v>
      </c>
      <c r="H215" s="19"/>
    </row>
    <row r="216" spans="2:8" x14ac:dyDescent="0.25">
      <c r="B216" s="3" t="s">
        <v>332</v>
      </c>
      <c r="C216" s="4" t="s">
        <v>333</v>
      </c>
      <c r="D216" s="4">
        <v>0.375</v>
      </c>
      <c r="E216" s="4">
        <v>1</v>
      </c>
      <c r="F216" s="3">
        <f>Table2[[#This Row],[Quantité de contenant]]*Table2[[#This Row],[Volume du contenant (L)]]</f>
        <v>0.375</v>
      </c>
      <c r="G216" s="23">
        <v>45182</v>
      </c>
      <c r="H216" s="19"/>
    </row>
    <row r="217" spans="2:8" x14ac:dyDescent="0.25">
      <c r="B217" s="3" t="s">
        <v>332</v>
      </c>
      <c r="C217" s="4" t="s">
        <v>333</v>
      </c>
      <c r="D217" s="4">
        <v>0.4</v>
      </c>
      <c r="E217" s="4">
        <v>1</v>
      </c>
      <c r="F217" s="3">
        <f>Table2[[#This Row],[Quantité de contenant]]*Table2[[#This Row],[Volume du contenant (L)]]</f>
        <v>0.4</v>
      </c>
      <c r="G217" s="23">
        <v>45182</v>
      </c>
      <c r="H217" s="19"/>
    </row>
    <row r="218" spans="2:8" x14ac:dyDescent="0.25">
      <c r="B218" s="3" t="s">
        <v>332</v>
      </c>
      <c r="C218" s="4" t="s">
        <v>334</v>
      </c>
      <c r="D218" s="4">
        <v>0.5</v>
      </c>
      <c r="E218" s="4">
        <v>0</v>
      </c>
      <c r="F218" s="3">
        <f>Table2[[#This Row],[Quantité de contenant]]*Table2[[#This Row],[Volume du contenant (L)]]</f>
        <v>0</v>
      </c>
      <c r="G218" s="23">
        <v>45191</v>
      </c>
      <c r="H218" s="19"/>
    </row>
    <row r="219" spans="2:8" x14ac:dyDescent="0.25">
      <c r="B219" s="3" t="s">
        <v>332</v>
      </c>
      <c r="C219" s="4" t="s">
        <v>313</v>
      </c>
      <c r="D219" s="4">
        <v>0.4</v>
      </c>
      <c r="E219" s="4">
        <v>1</v>
      </c>
      <c r="F219" s="3">
        <f>Table2[[#This Row],[Quantité de contenant]]*Table2[[#This Row],[Volume du contenant (L)]]</f>
        <v>0.4</v>
      </c>
      <c r="G219" s="23">
        <v>45182</v>
      </c>
      <c r="H219" s="19"/>
    </row>
    <row r="220" spans="2:8" x14ac:dyDescent="0.25">
      <c r="B220" s="3" t="s">
        <v>332</v>
      </c>
      <c r="C220" s="4" t="s">
        <v>335</v>
      </c>
      <c r="D220" s="4">
        <v>0.4</v>
      </c>
      <c r="E220" s="4">
        <v>2</v>
      </c>
      <c r="F220" s="3">
        <f>Table2[[#This Row],[Quantité de contenant]]*Table2[[#This Row],[Volume du contenant (L)]]</f>
        <v>0.8</v>
      </c>
      <c r="G220" s="24">
        <v>45182</v>
      </c>
      <c r="H220" s="19"/>
    </row>
    <row r="221" spans="2:8" ht="30" x14ac:dyDescent="0.25">
      <c r="B221" s="3" t="s">
        <v>332</v>
      </c>
      <c r="C221" s="4" t="s">
        <v>336</v>
      </c>
      <c r="D221" s="4">
        <v>0.4</v>
      </c>
      <c r="E221" s="4"/>
      <c r="F221" s="3">
        <f>Table2[[#This Row],[Quantité de contenant]]*Table2[[#This Row],[Volume du contenant (L)]]</f>
        <v>0</v>
      </c>
      <c r="G221" s="23">
        <v>45191</v>
      </c>
      <c r="H221" s="19"/>
    </row>
    <row r="222" spans="2:8" x14ac:dyDescent="0.25">
      <c r="B222" s="3" t="s">
        <v>332</v>
      </c>
      <c r="C222" s="4" t="s">
        <v>337</v>
      </c>
      <c r="D222" s="4">
        <v>0.4</v>
      </c>
      <c r="E222" s="4"/>
      <c r="F222" s="3">
        <f>Table2[[#This Row],[Quantité de contenant]]*Table2[[#This Row],[Volume du contenant (L)]]</f>
        <v>0</v>
      </c>
      <c r="G222" s="23">
        <v>45191</v>
      </c>
      <c r="H222" s="19"/>
    </row>
    <row r="223" spans="2:8" x14ac:dyDescent="0.25">
      <c r="B223" s="3" t="s">
        <v>332</v>
      </c>
      <c r="C223" s="4" t="s">
        <v>338</v>
      </c>
      <c r="D223" s="4">
        <v>0.6</v>
      </c>
      <c r="E223" s="4">
        <v>2</v>
      </c>
      <c r="F223" s="3">
        <f>Table2[[#This Row],[Quantité de contenant]]*Table2[[#This Row],[Volume du contenant (L)]]</f>
        <v>1.2</v>
      </c>
      <c r="G223" s="23">
        <v>45182</v>
      </c>
      <c r="H223" s="19"/>
    </row>
    <row r="224" spans="2:8" x14ac:dyDescent="0.25">
      <c r="B224" s="3" t="s">
        <v>332</v>
      </c>
      <c r="C224" s="4" t="s">
        <v>339</v>
      </c>
      <c r="D224" s="4">
        <v>0.4</v>
      </c>
      <c r="E224" s="4">
        <v>16</v>
      </c>
      <c r="F224" s="3">
        <f>Table2[[#This Row],[Quantité de contenant]]*Table2[[#This Row],[Volume du contenant (L)]]</f>
        <v>6.4</v>
      </c>
      <c r="G224" s="24">
        <v>45182</v>
      </c>
      <c r="H224" s="19"/>
    </row>
    <row r="225" spans="2:8" x14ac:dyDescent="0.25">
      <c r="B225" s="3" t="s">
        <v>332</v>
      </c>
      <c r="C225" s="4" t="s">
        <v>340</v>
      </c>
      <c r="D225" s="4">
        <v>0.94599999999999995</v>
      </c>
      <c r="E225" s="4">
        <v>0</v>
      </c>
      <c r="F225" s="3">
        <f>Table2[[#This Row],[Quantité de contenant]]*Table2[[#This Row],[Volume du contenant (L)]]</f>
        <v>0</v>
      </c>
      <c r="G225" s="23">
        <v>45191</v>
      </c>
      <c r="H225" s="19"/>
    </row>
    <row r="226" spans="2:8" ht="30" x14ac:dyDescent="0.25">
      <c r="B226" s="3" t="s">
        <v>332</v>
      </c>
      <c r="C226" s="4" t="s">
        <v>341</v>
      </c>
      <c r="D226" s="4">
        <v>0.4</v>
      </c>
      <c r="E226" s="4">
        <v>2</v>
      </c>
      <c r="F226" s="3">
        <f>Table2[[#This Row],[Quantité de contenant]]*Table2[[#This Row],[Volume du contenant (L)]]</f>
        <v>0.8</v>
      </c>
      <c r="G226" s="23">
        <v>45182</v>
      </c>
      <c r="H226" s="19"/>
    </row>
    <row r="227" spans="2:8" x14ac:dyDescent="0.25">
      <c r="B227" s="3" t="s">
        <v>332</v>
      </c>
      <c r="C227" s="4" t="s">
        <v>342</v>
      </c>
      <c r="D227" s="4">
        <v>0.5</v>
      </c>
      <c r="E227" s="4">
        <v>1</v>
      </c>
      <c r="F227" s="3">
        <f>Table2[[#This Row],[Quantité de contenant]]*Table2[[#This Row],[Volume du contenant (L)]]</f>
        <v>0.5</v>
      </c>
      <c r="G227" s="24">
        <v>45182</v>
      </c>
      <c r="H227" s="19"/>
    </row>
    <row r="228" spans="2:8" x14ac:dyDescent="0.25">
      <c r="B228" s="3" t="s">
        <v>343</v>
      </c>
      <c r="C228" s="4" t="s">
        <v>344</v>
      </c>
      <c r="D228" s="4">
        <v>0.125</v>
      </c>
      <c r="E228" s="4">
        <v>0</v>
      </c>
      <c r="F228" s="3">
        <f>Table2[[#This Row],[Quantité de contenant]]*Table2[[#This Row],[Volume du contenant (L)]]</f>
        <v>0</v>
      </c>
      <c r="G228" s="23">
        <v>45191</v>
      </c>
      <c r="H228" s="19"/>
    </row>
    <row r="229" spans="2:8" x14ac:dyDescent="0.25">
      <c r="B229" s="3" t="s">
        <v>343</v>
      </c>
      <c r="C229" s="4" t="s">
        <v>345</v>
      </c>
      <c r="D229" s="4">
        <v>0.5</v>
      </c>
      <c r="E229" s="4">
        <v>10</v>
      </c>
      <c r="F229" s="3">
        <f>Table2[[#This Row],[Quantité de contenant]]*Table2[[#This Row],[Volume du contenant (L)]]</f>
        <v>5</v>
      </c>
      <c r="G229" s="24">
        <v>45182</v>
      </c>
      <c r="H229" s="19"/>
    </row>
    <row r="230" spans="2:8" x14ac:dyDescent="0.25">
      <c r="B230" s="3" t="s">
        <v>343</v>
      </c>
      <c r="C230" s="4" t="s">
        <v>346</v>
      </c>
      <c r="D230" s="4">
        <v>0.1</v>
      </c>
      <c r="E230" s="4"/>
      <c r="F230" s="3">
        <f>Table2[[#This Row],[Quantité de contenant]]*Table2[[#This Row],[Volume du contenant (L)]]</f>
        <v>0</v>
      </c>
      <c r="G230" s="24">
        <v>45191</v>
      </c>
      <c r="H230" s="19"/>
    </row>
    <row r="231" spans="2:8" x14ac:dyDescent="0.25">
      <c r="B231" s="3" t="s">
        <v>343</v>
      </c>
      <c r="C231" s="4" t="s">
        <v>347</v>
      </c>
      <c r="D231" s="4">
        <v>0.1</v>
      </c>
      <c r="E231" s="4">
        <v>0</v>
      </c>
      <c r="F231" s="3">
        <f>Table2[[#This Row],[Quantité de contenant]]*Table2[[#This Row],[Volume du contenant (L)]]</f>
        <v>0</v>
      </c>
      <c r="G231" s="24">
        <v>45191</v>
      </c>
      <c r="H231" s="19"/>
    </row>
    <row r="232" spans="2:8" x14ac:dyDescent="0.25">
      <c r="B232" s="3" t="s">
        <v>343</v>
      </c>
      <c r="C232" s="4" t="s">
        <v>348</v>
      </c>
      <c r="D232" s="4">
        <v>0.05</v>
      </c>
      <c r="E232" s="4">
        <v>0</v>
      </c>
      <c r="F232" s="3">
        <f>Table2[[#This Row],[Quantité de contenant]]*Table2[[#This Row],[Volume du contenant (L)]]</f>
        <v>0</v>
      </c>
      <c r="G232" s="23">
        <v>45191</v>
      </c>
      <c r="H232" s="19"/>
    </row>
    <row r="233" spans="2:8" x14ac:dyDescent="0.25">
      <c r="B233" s="3" t="s">
        <v>343</v>
      </c>
      <c r="C233" s="4" t="s">
        <v>349</v>
      </c>
      <c r="D233" s="4">
        <v>0.2</v>
      </c>
      <c r="E233" s="4">
        <v>1</v>
      </c>
      <c r="F233" s="3">
        <f>Table2[[#This Row],[Quantité de contenant]]*Table2[[#This Row],[Volume du contenant (L)]]</f>
        <v>0.2</v>
      </c>
      <c r="G233" s="24">
        <v>45182</v>
      </c>
      <c r="H233" s="19"/>
    </row>
    <row r="234" spans="2:8" x14ac:dyDescent="0.25">
      <c r="B234" s="3" t="s">
        <v>343</v>
      </c>
      <c r="C234" s="4" t="s">
        <v>350</v>
      </c>
      <c r="D234" s="4">
        <v>0.25</v>
      </c>
      <c r="E234" s="4">
        <v>2</v>
      </c>
      <c r="F234" s="3">
        <f>Table2[[#This Row],[Quantité de contenant]]*Table2[[#This Row],[Volume du contenant (L)]]</f>
        <v>0.5</v>
      </c>
      <c r="G234" s="24">
        <v>45182</v>
      </c>
      <c r="H234" s="19"/>
    </row>
    <row r="235" spans="2:8" x14ac:dyDescent="0.25">
      <c r="B235" s="3" t="s">
        <v>343</v>
      </c>
      <c r="C235" s="4" t="s">
        <v>351</v>
      </c>
      <c r="D235" s="4">
        <v>0.5</v>
      </c>
      <c r="E235" s="4">
        <v>10</v>
      </c>
      <c r="F235" s="3">
        <f>Table2[[#This Row],[Quantité de contenant]]*Table2[[#This Row],[Volume du contenant (L)]]</f>
        <v>5</v>
      </c>
      <c r="G235" s="24">
        <v>45182</v>
      </c>
      <c r="H235" s="19"/>
    </row>
    <row r="236" spans="2:8" x14ac:dyDescent="0.25">
      <c r="B236" s="3" t="s">
        <v>343</v>
      </c>
      <c r="C236" s="4" t="s">
        <v>352</v>
      </c>
      <c r="D236" s="4">
        <v>0.31</v>
      </c>
      <c r="E236" s="4"/>
      <c r="F236" s="3">
        <f>Table2[[#This Row],[Quantité de contenant]]*Table2[[#This Row],[Volume du contenant (L)]]</f>
        <v>0</v>
      </c>
      <c r="G236" s="23">
        <v>45191</v>
      </c>
      <c r="H236" s="19"/>
    </row>
    <row r="237" spans="2:8" x14ac:dyDescent="0.25">
      <c r="B237" s="3" t="s">
        <v>343</v>
      </c>
      <c r="C237" s="4" t="s">
        <v>353</v>
      </c>
      <c r="D237" s="4">
        <v>0.3</v>
      </c>
      <c r="E237" s="4">
        <v>10</v>
      </c>
      <c r="F237" s="3">
        <f>Table2[[#This Row],[Quantité de contenant]]*Table2[[#This Row],[Volume du contenant (L)]]</f>
        <v>3</v>
      </c>
      <c r="G237" s="23">
        <v>45182</v>
      </c>
      <c r="H237" s="19"/>
    </row>
    <row r="238" spans="2:8" x14ac:dyDescent="0.25">
      <c r="B238" s="3" t="s">
        <v>343</v>
      </c>
      <c r="C238" s="5" t="s">
        <v>354</v>
      </c>
      <c r="D238" s="5">
        <v>0.3</v>
      </c>
      <c r="E238" s="5"/>
      <c r="F238" s="3">
        <f>Table2[[#This Row],[Quantité de contenant]]*Table2[[#This Row],[Volume du contenant (L)]]</f>
        <v>0</v>
      </c>
      <c r="G238" s="23">
        <v>45191</v>
      </c>
      <c r="H238" s="19"/>
    </row>
    <row r="239" spans="2:8" x14ac:dyDescent="0.25">
      <c r="B239" s="3" t="s">
        <v>355</v>
      </c>
      <c r="C239" s="4" t="s">
        <v>356</v>
      </c>
      <c r="D239" s="4">
        <v>2</v>
      </c>
      <c r="E239" s="4">
        <v>0</v>
      </c>
      <c r="F239" s="3">
        <f>Table2[[#This Row],[Quantité de contenant]]*Table2[[#This Row],[Volume du contenant (L)]]</f>
        <v>0</v>
      </c>
      <c r="G239" s="23">
        <v>45191</v>
      </c>
      <c r="H239" s="19"/>
    </row>
    <row r="240" spans="2:8" x14ac:dyDescent="0.25">
      <c r="B240" s="3" t="s">
        <v>355</v>
      </c>
      <c r="C240" s="4" t="s">
        <v>357</v>
      </c>
      <c r="D240" s="4">
        <v>2</v>
      </c>
      <c r="E240" s="4">
        <v>0</v>
      </c>
      <c r="F240" s="3">
        <f>Table2[[#This Row],[Quantité de contenant]]*Table2[[#This Row],[Volume du contenant (L)]]</f>
        <v>0</v>
      </c>
      <c r="G240" s="23">
        <v>45191</v>
      </c>
      <c r="H240" s="19"/>
    </row>
    <row r="241" spans="2:8" ht="30" x14ac:dyDescent="0.25">
      <c r="B241" s="3" t="s">
        <v>355</v>
      </c>
      <c r="C241" s="4" t="s">
        <v>358</v>
      </c>
      <c r="D241" s="4">
        <v>0.4</v>
      </c>
      <c r="E241" s="4">
        <v>0</v>
      </c>
      <c r="F241" s="3">
        <f>Table2[[#This Row],[Quantité de contenant]]*Table2[[#This Row],[Volume du contenant (L)]]</f>
        <v>0</v>
      </c>
      <c r="G241" s="23">
        <v>45191</v>
      </c>
      <c r="H241" s="19"/>
    </row>
    <row r="242" spans="2:8" x14ac:dyDescent="0.25">
      <c r="B242" s="3" t="s">
        <v>355</v>
      </c>
      <c r="C242" s="4" t="s">
        <v>245</v>
      </c>
      <c r="D242" s="4">
        <v>1</v>
      </c>
      <c r="E242" s="4">
        <v>0</v>
      </c>
      <c r="F242" s="3">
        <f>Table2[[#This Row],[Quantité de contenant]]*Table2[[#This Row],[Volume du contenant (L)]]</f>
        <v>0</v>
      </c>
      <c r="G242" s="23">
        <v>45191</v>
      </c>
      <c r="H242" s="19"/>
    </row>
    <row r="243" spans="2:8" x14ac:dyDescent="0.25">
      <c r="B243" s="3" t="s">
        <v>355</v>
      </c>
      <c r="C243" s="4" t="s">
        <v>359</v>
      </c>
      <c r="D243" s="4">
        <v>0</v>
      </c>
      <c r="E243" s="4">
        <v>0</v>
      </c>
      <c r="F243" s="3">
        <f>Table2[[#This Row],[Quantité de contenant]]*Table2[[#This Row],[Volume du contenant (L)]]</f>
        <v>0</v>
      </c>
      <c r="G243" s="23">
        <v>45191</v>
      </c>
      <c r="H243" s="19"/>
    </row>
    <row r="244" spans="2:8" ht="30" x14ac:dyDescent="0.25">
      <c r="B244" s="3" t="s">
        <v>355</v>
      </c>
      <c r="C244" s="4" t="s">
        <v>360</v>
      </c>
      <c r="D244" s="4">
        <v>0.4</v>
      </c>
      <c r="E244" s="4">
        <v>8</v>
      </c>
      <c r="F244" s="3">
        <f>Table2[[#This Row],[Quantité de contenant]]*Table2[[#This Row],[Volume du contenant (L)]]</f>
        <v>3.2</v>
      </c>
      <c r="G244" s="23">
        <v>45182</v>
      </c>
      <c r="H244" s="19"/>
    </row>
    <row r="245" spans="2:8" x14ac:dyDescent="0.25">
      <c r="B245" s="3" t="s">
        <v>355</v>
      </c>
      <c r="C245" s="4" t="s">
        <v>361</v>
      </c>
      <c r="D245" s="4">
        <v>0.9</v>
      </c>
      <c r="E245" s="4">
        <v>5</v>
      </c>
      <c r="F245" s="3">
        <f>Table2[[#This Row],[Quantité de contenant]]*Table2[[#This Row],[Volume du contenant (L)]]</f>
        <v>4.5</v>
      </c>
      <c r="G245" s="23">
        <v>45182</v>
      </c>
      <c r="H245" s="19"/>
    </row>
    <row r="246" spans="2:8" x14ac:dyDescent="0.25">
      <c r="B246" s="3" t="s">
        <v>355</v>
      </c>
      <c r="C246" s="4" t="s">
        <v>362</v>
      </c>
      <c r="D246" s="4">
        <v>0.4</v>
      </c>
      <c r="E246" s="4">
        <v>0</v>
      </c>
      <c r="F246" s="3">
        <f>Table2[[#This Row],[Quantité de contenant]]*Table2[[#This Row],[Volume du contenant (L)]]</f>
        <v>0</v>
      </c>
      <c r="G246" s="23">
        <v>45191</v>
      </c>
      <c r="H246" s="19"/>
    </row>
    <row r="247" spans="2:8" x14ac:dyDescent="0.25">
      <c r="B247" s="3" t="s">
        <v>355</v>
      </c>
      <c r="C247" s="4" t="s">
        <v>363</v>
      </c>
      <c r="D247" s="4">
        <v>0.75</v>
      </c>
      <c r="E247" s="4">
        <v>0</v>
      </c>
      <c r="F247" s="3">
        <f>Table2[[#This Row],[Quantité de contenant]]*Table2[[#This Row],[Volume du contenant (L)]]</f>
        <v>0</v>
      </c>
      <c r="G247" s="23">
        <v>45191</v>
      </c>
      <c r="H247" s="19"/>
    </row>
    <row r="248" spans="2:8" x14ac:dyDescent="0.25">
      <c r="B248" s="3" t="s">
        <v>355</v>
      </c>
      <c r="C248" s="4" t="s">
        <v>364</v>
      </c>
      <c r="D248" s="4">
        <v>0.5</v>
      </c>
      <c r="E248" s="4">
        <v>0</v>
      </c>
      <c r="F248" s="3">
        <f>Table2[[#This Row],[Quantité de contenant]]*Table2[[#This Row],[Volume du contenant (L)]]</f>
        <v>0</v>
      </c>
      <c r="G248" s="23">
        <v>45191</v>
      </c>
      <c r="H248" s="19"/>
    </row>
    <row r="249" spans="2:8" x14ac:dyDescent="0.25">
      <c r="B249" s="3" t="s">
        <v>355</v>
      </c>
      <c r="C249" s="4" t="s">
        <v>365</v>
      </c>
      <c r="D249" s="4">
        <v>0.5</v>
      </c>
      <c r="E249" s="4">
        <v>0</v>
      </c>
      <c r="F249" s="3">
        <f>Table2[[#This Row],[Quantité de contenant]]*Table2[[#This Row],[Volume du contenant (L)]]</f>
        <v>0</v>
      </c>
      <c r="G249" s="23">
        <v>45191</v>
      </c>
      <c r="H249" s="19"/>
    </row>
    <row r="250" spans="2:8" x14ac:dyDescent="0.25">
      <c r="B250" s="3" t="s">
        <v>355</v>
      </c>
      <c r="C250" s="4" t="s">
        <v>366</v>
      </c>
      <c r="D250" s="4">
        <v>0.4</v>
      </c>
      <c r="E250" s="4">
        <v>0</v>
      </c>
      <c r="F250" s="3">
        <f>Table2[[#This Row],[Quantité de contenant]]*Table2[[#This Row],[Volume du contenant (L)]]</f>
        <v>0</v>
      </c>
      <c r="G250" s="23">
        <v>45191</v>
      </c>
      <c r="H250" s="19"/>
    </row>
    <row r="251" spans="2:8" x14ac:dyDescent="0.25">
      <c r="B251" s="3" t="s">
        <v>355</v>
      </c>
      <c r="C251" s="4" t="s">
        <v>367</v>
      </c>
      <c r="D251" s="4">
        <v>0.3</v>
      </c>
      <c r="E251" s="4">
        <v>2</v>
      </c>
      <c r="F251" s="3">
        <f>Table2[[#This Row],[Quantité de contenant]]*Table2[[#This Row],[Volume du contenant (L)]]</f>
        <v>0.6</v>
      </c>
      <c r="G251" s="23">
        <v>45182</v>
      </c>
      <c r="H251" s="19"/>
    </row>
    <row r="252" spans="2:8" x14ac:dyDescent="0.25">
      <c r="B252" s="3" t="s">
        <v>355</v>
      </c>
      <c r="C252" s="4" t="s">
        <v>368</v>
      </c>
      <c r="D252" s="4">
        <v>1.5</v>
      </c>
      <c r="E252" s="4">
        <v>1</v>
      </c>
      <c r="F252" s="3">
        <f>Table2[[#This Row],[Quantité de contenant]]*Table2[[#This Row],[Volume du contenant (L)]]</f>
        <v>1.5</v>
      </c>
      <c r="G252" s="23">
        <v>45182</v>
      </c>
      <c r="H252" s="19"/>
    </row>
    <row r="253" spans="2:8" x14ac:dyDescent="0.25">
      <c r="B253" s="3" t="s">
        <v>369</v>
      </c>
      <c r="C253" s="4" t="s">
        <v>370</v>
      </c>
      <c r="D253" s="4">
        <v>1</v>
      </c>
      <c r="E253" s="4">
        <v>0</v>
      </c>
      <c r="F253" s="3">
        <f>Table2[[#This Row],[Quantité de contenant]]*Table2[[#This Row],[Volume du contenant (L)]]</f>
        <v>0</v>
      </c>
      <c r="G253" s="23">
        <v>45191</v>
      </c>
      <c r="H253" s="19"/>
    </row>
    <row r="254" spans="2:8" x14ac:dyDescent="0.25">
      <c r="B254" s="3" t="s">
        <v>369</v>
      </c>
      <c r="C254" s="4" t="s">
        <v>371</v>
      </c>
      <c r="D254" s="4">
        <v>0.2</v>
      </c>
      <c r="E254" s="4">
        <v>3</v>
      </c>
      <c r="F254" s="3">
        <f>Table2[[#This Row],[Quantité de contenant]]*Table2[[#This Row],[Volume du contenant (L)]]</f>
        <v>0.60000000000000009</v>
      </c>
      <c r="G254" s="23">
        <v>45182</v>
      </c>
      <c r="H254" s="19"/>
    </row>
    <row r="255" spans="2:8" x14ac:dyDescent="0.25">
      <c r="B255" s="3" t="s">
        <v>369</v>
      </c>
      <c r="C255" s="4" t="s">
        <v>372</v>
      </c>
      <c r="D255" s="4">
        <v>0.4</v>
      </c>
      <c r="E255" s="4">
        <v>0</v>
      </c>
      <c r="F255" s="3">
        <f>Table2[[#This Row],[Quantité de contenant]]*Table2[[#This Row],[Volume du contenant (L)]]</f>
        <v>0</v>
      </c>
      <c r="G255" s="23">
        <v>45191</v>
      </c>
      <c r="H255" s="19"/>
    </row>
    <row r="256" spans="2:8" x14ac:dyDescent="0.25">
      <c r="B256" s="3" t="s">
        <v>369</v>
      </c>
      <c r="C256" s="4" t="s">
        <v>373</v>
      </c>
      <c r="D256" s="4">
        <v>1</v>
      </c>
      <c r="E256" s="4">
        <v>1</v>
      </c>
      <c r="F256" s="3">
        <f>Table2[[#This Row],[Quantité de contenant]]*Table2[[#This Row],[Volume du contenant (L)]]</f>
        <v>1</v>
      </c>
      <c r="G256" s="23">
        <v>45182</v>
      </c>
      <c r="H256" s="19"/>
    </row>
    <row r="257" spans="2:8" ht="30" x14ac:dyDescent="0.25">
      <c r="B257" s="3" t="s">
        <v>369</v>
      </c>
      <c r="C257" s="4" t="s">
        <v>374</v>
      </c>
      <c r="D257" s="4">
        <v>2</v>
      </c>
      <c r="E257" s="4">
        <v>1</v>
      </c>
      <c r="F257" s="3">
        <f>Table2[[#This Row],[Quantité de contenant]]*Table2[[#This Row],[Volume du contenant (L)]]</f>
        <v>2</v>
      </c>
      <c r="G257" s="23">
        <v>45182</v>
      </c>
      <c r="H257" s="19"/>
    </row>
    <row r="258" spans="2:8" ht="30" x14ac:dyDescent="0.25">
      <c r="B258" s="3" t="s">
        <v>375</v>
      </c>
      <c r="C258" s="4" t="s">
        <v>376</v>
      </c>
      <c r="D258" s="4">
        <v>5</v>
      </c>
      <c r="E258" s="4">
        <v>0</v>
      </c>
      <c r="F258" s="3">
        <f>Table2[[#This Row],[Quantité de contenant]]*Table2[[#This Row],[Volume du contenant (L)]]</f>
        <v>0</v>
      </c>
      <c r="G258" s="23">
        <v>45191</v>
      </c>
      <c r="H258" s="19"/>
    </row>
    <row r="259" spans="2:8" ht="30" x14ac:dyDescent="0.25">
      <c r="B259" s="3" t="s">
        <v>375</v>
      </c>
      <c r="C259" s="4" t="s">
        <v>377</v>
      </c>
      <c r="D259" s="4">
        <v>5</v>
      </c>
      <c r="E259" s="4">
        <v>0</v>
      </c>
      <c r="F259" s="3">
        <f>Table2[[#This Row],[Quantité de contenant]]*Table2[[#This Row],[Volume du contenant (L)]]</f>
        <v>0</v>
      </c>
      <c r="G259" s="23">
        <v>45191</v>
      </c>
      <c r="H259" s="19"/>
    </row>
    <row r="260" spans="2:8" ht="30" x14ac:dyDescent="0.25">
      <c r="B260" s="3" t="s">
        <v>375</v>
      </c>
      <c r="C260" s="4" t="s">
        <v>378</v>
      </c>
      <c r="D260" s="4">
        <v>5</v>
      </c>
      <c r="E260" s="4">
        <v>0</v>
      </c>
      <c r="F260" s="3">
        <f>Table2[[#This Row],[Quantité de contenant]]*Table2[[#This Row],[Volume du contenant (L)]]</f>
        <v>0</v>
      </c>
      <c r="G260" s="23">
        <v>45191</v>
      </c>
      <c r="H260" s="19"/>
    </row>
    <row r="261" spans="2:8" ht="30" x14ac:dyDescent="0.25">
      <c r="B261" s="3" t="s">
        <v>375</v>
      </c>
      <c r="C261" s="4" t="s">
        <v>379</v>
      </c>
      <c r="D261" s="4">
        <v>5</v>
      </c>
      <c r="E261" s="4">
        <v>0</v>
      </c>
      <c r="F261" s="3">
        <f>Table2[[#This Row],[Quantité de contenant]]*Table2[[#This Row],[Volume du contenant (L)]]</f>
        <v>0</v>
      </c>
      <c r="G261" s="23">
        <v>45191</v>
      </c>
      <c r="H261" s="19"/>
    </row>
    <row r="262" spans="2:8" ht="30" x14ac:dyDescent="0.25">
      <c r="B262" s="3" t="s">
        <v>375</v>
      </c>
      <c r="C262" s="4" t="s">
        <v>380</v>
      </c>
      <c r="D262" s="4">
        <v>5</v>
      </c>
      <c r="E262" s="4">
        <v>1</v>
      </c>
      <c r="F262" s="3">
        <f>Table2[[#This Row],[Quantité de contenant]]*Table2[[#This Row],[Volume du contenant (L)]]</f>
        <v>5</v>
      </c>
      <c r="G262" s="23">
        <v>45182</v>
      </c>
      <c r="H262" s="19"/>
    </row>
    <row r="263" spans="2:8" x14ac:dyDescent="0.25">
      <c r="B263" s="3" t="s">
        <v>381</v>
      </c>
      <c r="C263" s="5" t="s">
        <v>382</v>
      </c>
      <c r="D263" s="4">
        <v>208</v>
      </c>
      <c r="E263" s="5">
        <v>1</v>
      </c>
      <c r="F263" s="3">
        <f>Table2[[#This Row],[Quantité de contenant]]*Table2[[#This Row],[Volume du contenant (L)]]</f>
        <v>208</v>
      </c>
      <c r="G263" s="23">
        <v>45190</v>
      </c>
      <c r="H263" s="19"/>
    </row>
    <row r="264" spans="2:8" x14ac:dyDescent="0.25">
      <c r="B264" s="3" t="s">
        <v>383</v>
      </c>
      <c r="C264" s="4" t="s">
        <v>384</v>
      </c>
      <c r="D264" s="4">
        <v>208</v>
      </c>
      <c r="E264" s="4">
        <v>1</v>
      </c>
      <c r="F264" s="3">
        <f>Table2[[#This Row],[Quantité de contenant]]*Table2[[#This Row],[Volume du contenant (L)]]</f>
        <v>208</v>
      </c>
      <c r="G264" s="23">
        <v>45190</v>
      </c>
      <c r="H264" s="19"/>
    </row>
    <row r="265" spans="2:8" x14ac:dyDescent="0.25">
      <c r="B265" s="3" t="s">
        <v>385</v>
      </c>
      <c r="C265" s="5" t="s">
        <v>386</v>
      </c>
      <c r="D265" s="5">
        <v>25</v>
      </c>
      <c r="E265" s="5">
        <v>1</v>
      </c>
      <c r="F265" s="3">
        <f>Table2[[#This Row],[Quantité de contenant]]*Table2[[#This Row],[Volume du contenant (L)]]</f>
        <v>25</v>
      </c>
      <c r="G265" s="23">
        <v>45190</v>
      </c>
      <c r="H265" s="19"/>
    </row>
    <row r="266" spans="2:8" x14ac:dyDescent="0.25">
      <c r="B266" s="3" t="s">
        <v>387</v>
      </c>
      <c r="C266" s="5" t="s">
        <v>388</v>
      </c>
      <c r="D266" s="5">
        <v>1</v>
      </c>
      <c r="E266" s="5">
        <v>13</v>
      </c>
      <c r="F266" s="3">
        <f>Table2[[#This Row],[Quantité de contenant]]*Table2[[#This Row],[Volume du contenant (L)]]</f>
        <v>13</v>
      </c>
      <c r="G266" s="23">
        <v>45190</v>
      </c>
      <c r="H266" s="19"/>
    </row>
    <row r="267" spans="2:8" x14ac:dyDescent="0.25">
      <c r="B267" s="3" t="s">
        <v>387</v>
      </c>
      <c r="C267" s="5" t="s">
        <v>389</v>
      </c>
      <c r="D267" s="5">
        <v>5</v>
      </c>
      <c r="E267" s="5">
        <v>2</v>
      </c>
      <c r="F267" s="3">
        <f>Table2[[#This Row],[Quantité de contenant]]*Table2[[#This Row],[Volume du contenant (L)]]</f>
        <v>10</v>
      </c>
      <c r="G267" s="23">
        <v>45190</v>
      </c>
      <c r="H267" s="19"/>
    </row>
    <row r="268" spans="2:8" x14ac:dyDescent="0.25">
      <c r="B268" s="3" t="s">
        <v>387</v>
      </c>
      <c r="C268" s="5" t="s">
        <v>390</v>
      </c>
      <c r="D268" s="5">
        <v>20</v>
      </c>
      <c r="E268" s="5">
        <v>4</v>
      </c>
      <c r="F268" s="3">
        <f>Table2[[#This Row],[Quantité de contenant]]*Table2[[#This Row],[Volume du contenant (L)]]</f>
        <v>80</v>
      </c>
      <c r="G268" s="23">
        <v>45190</v>
      </c>
      <c r="H268" s="19"/>
    </row>
    <row r="269" spans="2:8" x14ac:dyDescent="0.25">
      <c r="B269" s="3" t="s">
        <v>387</v>
      </c>
      <c r="C269" s="5" t="s">
        <v>391</v>
      </c>
      <c r="D269" s="5">
        <v>3</v>
      </c>
      <c r="E269" s="5">
        <v>15</v>
      </c>
      <c r="F269" s="3">
        <f>Table2[[#This Row],[Quantité de contenant]]*Table2[[#This Row],[Volume du contenant (L)]]</f>
        <v>45</v>
      </c>
      <c r="G269" s="23">
        <v>45190</v>
      </c>
      <c r="H269" s="19"/>
    </row>
    <row r="270" spans="2:8" x14ac:dyDescent="0.25">
      <c r="B270" s="3" t="s">
        <v>387</v>
      </c>
      <c r="C270" s="5" t="s">
        <v>392</v>
      </c>
      <c r="D270" s="5">
        <v>5</v>
      </c>
      <c r="E270" s="5">
        <v>8</v>
      </c>
      <c r="F270" s="3">
        <f>Table2[[#This Row],[Quantité de contenant]]*Table2[[#This Row],[Volume du contenant (L)]]</f>
        <v>40</v>
      </c>
      <c r="G270" s="23">
        <v>45190</v>
      </c>
      <c r="H270" s="19"/>
    </row>
    <row r="271" spans="2:8" x14ac:dyDescent="0.25">
      <c r="B271" s="3" t="s">
        <v>393</v>
      </c>
      <c r="C271" s="5" t="s">
        <v>394</v>
      </c>
      <c r="D271" s="5">
        <v>150</v>
      </c>
      <c r="E271" s="5">
        <v>2</v>
      </c>
      <c r="F271" s="3">
        <f>Table2[[#This Row],[Quantité de contenant]]*Table2[[#This Row],[Volume du contenant (L)]]</f>
        <v>300</v>
      </c>
      <c r="G271" s="23">
        <v>45190</v>
      </c>
      <c r="H271" s="19"/>
    </row>
    <row r="272" spans="2:8" x14ac:dyDescent="0.25">
      <c r="B272" s="3" t="s">
        <v>395</v>
      </c>
      <c r="C272" s="5" t="s">
        <v>396</v>
      </c>
      <c r="D272" s="5">
        <v>0.4</v>
      </c>
      <c r="E272" s="5">
        <v>35</v>
      </c>
      <c r="F272" s="3">
        <f>Table2[[#This Row],[Quantité de contenant]]*Table2[[#This Row],[Volume du contenant (L)]]</f>
        <v>14</v>
      </c>
      <c r="G272" s="23">
        <v>45177</v>
      </c>
      <c r="H272" s="19"/>
    </row>
    <row r="273" spans="2:8" x14ac:dyDescent="0.25">
      <c r="B273" s="3" t="s">
        <v>395</v>
      </c>
      <c r="C273" s="5" t="s">
        <v>397</v>
      </c>
      <c r="D273" s="5">
        <v>0.4</v>
      </c>
      <c r="E273" s="5">
        <v>1</v>
      </c>
      <c r="F273" s="3">
        <f>Table2[[#This Row],[Quantité de contenant]]*Table2[[#This Row],[Volume du contenant (L)]]</f>
        <v>0.4</v>
      </c>
      <c r="G273" s="23">
        <v>45177</v>
      </c>
      <c r="H273" s="19"/>
    </row>
    <row r="274" spans="2:8" x14ac:dyDescent="0.25">
      <c r="B274" s="3" t="s">
        <v>398</v>
      </c>
      <c r="C274" s="5" t="s">
        <v>399</v>
      </c>
      <c r="D274" s="5">
        <v>0.5</v>
      </c>
      <c r="E274" s="5">
        <v>9</v>
      </c>
      <c r="F274" s="3">
        <f>Table2[[#This Row],[Quantité de contenant]]*Table2[[#This Row],[Volume du contenant (L)]]</f>
        <v>4.5</v>
      </c>
      <c r="G274" s="23">
        <v>45177</v>
      </c>
      <c r="H274" s="19"/>
    </row>
    <row r="275" spans="2:8" x14ac:dyDescent="0.25">
      <c r="B275" s="3" t="s">
        <v>400</v>
      </c>
      <c r="C275" s="5" t="s">
        <v>396</v>
      </c>
      <c r="D275" s="5">
        <v>0.4</v>
      </c>
      <c r="E275" s="5">
        <v>26</v>
      </c>
      <c r="F275" s="3">
        <f>Table2[[#This Row],[Quantité de contenant]]*Table2[[#This Row],[Volume du contenant (L)]]</f>
        <v>10.4</v>
      </c>
      <c r="G275" s="23">
        <v>45177</v>
      </c>
      <c r="H275" s="19"/>
    </row>
    <row r="276" spans="2:8" x14ac:dyDescent="0.25">
      <c r="B276" s="3" t="s">
        <v>400</v>
      </c>
      <c r="C276" s="5" t="s">
        <v>401</v>
      </c>
      <c r="D276" s="5">
        <v>0.4</v>
      </c>
      <c r="E276" s="5">
        <v>18</v>
      </c>
      <c r="F276" s="3">
        <f>Table2[[#This Row],[Quantité de contenant]]*Table2[[#This Row],[Volume du contenant (L)]]</f>
        <v>7.2</v>
      </c>
      <c r="G276" s="23">
        <v>45177</v>
      </c>
      <c r="H276" s="19"/>
    </row>
    <row r="277" spans="2:8" x14ac:dyDescent="0.25">
      <c r="B277" s="3" t="s">
        <v>402</v>
      </c>
      <c r="C277" s="5" t="s">
        <v>401</v>
      </c>
      <c r="D277" s="5">
        <v>0.4</v>
      </c>
      <c r="E277" s="5">
        <v>18</v>
      </c>
      <c r="F277" s="3">
        <f>Table2[[#This Row],[Quantité de contenant]]*Table2[[#This Row],[Volume du contenant (L)]]</f>
        <v>7.2</v>
      </c>
      <c r="G277" s="23">
        <v>45177</v>
      </c>
      <c r="H277" s="19"/>
    </row>
    <row r="278" spans="2:8" x14ac:dyDescent="0.25">
      <c r="B278" s="3" t="s">
        <v>402</v>
      </c>
      <c r="C278" s="5" t="s">
        <v>403</v>
      </c>
      <c r="D278" s="5">
        <v>1</v>
      </c>
      <c r="E278" s="5">
        <v>2</v>
      </c>
      <c r="F278" s="3">
        <f>Table2[[#This Row],[Quantité de contenant]]*Table2[[#This Row],[Volume du contenant (L)]]</f>
        <v>2</v>
      </c>
      <c r="G278" s="23">
        <v>45131</v>
      </c>
      <c r="H278" s="19"/>
    </row>
    <row r="279" spans="2:8" ht="30" x14ac:dyDescent="0.25">
      <c r="B279" s="3" t="s">
        <v>404</v>
      </c>
      <c r="C279" s="5" t="s">
        <v>405</v>
      </c>
      <c r="D279" s="5">
        <v>1</v>
      </c>
      <c r="E279" s="5">
        <v>7</v>
      </c>
      <c r="F279" s="3">
        <f>Table2[[#This Row],[Quantité de contenant]]*Table2[[#This Row],[Volume du contenant (L)]]</f>
        <v>7</v>
      </c>
      <c r="G279" s="23">
        <v>45131</v>
      </c>
      <c r="H279" s="19"/>
    </row>
    <row r="280" spans="2:8" x14ac:dyDescent="0.25">
      <c r="B280" s="3" t="s">
        <v>404</v>
      </c>
      <c r="C280" s="5" t="s">
        <v>406</v>
      </c>
      <c r="D280" s="5">
        <v>1</v>
      </c>
      <c r="E280" s="5">
        <v>2</v>
      </c>
      <c r="F280" s="3">
        <f>Table2[[#This Row],[Quantité de contenant]]*Table2[[#This Row],[Volume du contenant (L)]]</f>
        <v>2</v>
      </c>
      <c r="G280" s="23">
        <v>45131</v>
      </c>
      <c r="H280" s="19"/>
    </row>
    <row r="281" spans="2:8" x14ac:dyDescent="0.25">
      <c r="B281" s="3" t="s">
        <v>407</v>
      </c>
      <c r="C281" s="5" t="s">
        <v>408</v>
      </c>
      <c r="D281" s="5">
        <v>1</v>
      </c>
      <c r="E281" s="5">
        <v>14</v>
      </c>
      <c r="F281" s="3">
        <f>Table2[[#This Row],[Quantité de contenant]]*Table2[[#This Row],[Volume du contenant (L)]]</f>
        <v>14</v>
      </c>
      <c r="G281" s="23">
        <v>45177</v>
      </c>
      <c r="H281" s="19"/>
    </row>
    <row r="282" spans="2:8" x14ac:dyDescent="0.25">
      <c r="B282" s="3" t="s">
        <v>407</v>
      </c>
      <c r="C282" s="5" t="s">
        <v>409</v>
      </c>
      <c r="D282" s="5">
        <v>0.4</v>
      </c>
      <c r="E282" s="5">
        <v>2</v>
      </c>
      <c r="F282" s="3">
        <f>Table2[[#This Row],[Quantité de contenant]]*Table2[[#This Row],[Volume du contenant (L)]]</f>
        <v>0.8</v>
      </c>
      <c r="G282" s="23">
        <v>45131</v>
      </c>
      <c r="H282" s="19"/>
    </row>
    <row r="283" spans="2:8" ht="30" x14ac:dyDescent="0.25">
      <c r="B283" s="3" t="s">
        <v>410</v>
      </c>
      <c r="C283" s="5" t="s">
        <v>411</v>
      </c>
      <c r="D283" s="5">
        <v>5</v>
      </c>
      <c r="E283" s="5">
        <v>1</v>
      </c>
      <c r="F283" s="3">
        <f>Table2[[#This Row],[Quantité de contenant]]*Table2[[#This Row],[Volume du contenant (L)]]</f>
        <v>5</v>
      </c>
      <c r="G283" s="25">
        <v>45131</v>
      </c>
      <c r="H283" s="3"/>
    </row>
    <row r="284" spans="2:8" x14ac:dyDescent="0.25">
      <c r="B284" s="3" t="s">
        <v>410</v>
      </c>
      <c r="C284" s="5" t="s">
        <v>412</v>
      </c>
      <c r="D284" s="5">
        <v>0.3</v>
      </c>
      <c r="E284" s="5">
        <v>20</v>
      </c>
      <c r="F284" s="3">
        <f>Table2[[#This Row],[Quantité de contenant]]*Table2[[#This Row],[Volume du contenant (L)]]</f>
        <v>6</v>
      </c>
      <c r="G284" s="25">
        <v>45177</v>
      </c>
      <c r="H284" s="3"/>
    </row>
    <row r="285" spans="2:8" x14ac:dyDescent="0.25">
      <c r="B285" s="3" t="s">
        <v>413</v>
      </c>
      <c r="C285" s="5" t="s">
        <v>408</v>
      </c>
      <c r="D285" s="5">
        <v>1</v>
      </c>
      <c r="E285" s="5">
        <v>10</v>
      </c>
      <c r="F285" s="3">
        <f>Table2[[#This Row],[Quantité de contenant]]*Table2[[#This Row],[Volume du contenant (L)]]</f>
        <v>10</v>
      </c>
      <c r="G285" s="25">
        <v>45177</v>
      </c>
      <c r="H285" s="3"/>
    </row>
    <row r="286" spans="2:8" x14ac:dyDescent="0.25">
      <c r="B286" s="3" t="s">
        <v>413</v>
      </c>
      <c r="C286" s="5" t="s">
        <v>414</v>
      </c>
      <c r="D286" s="5">
        <v>5</v>
      </c>
      <c r="E286" s="5">
        <v>1</v>
      </c>
      <c r="F286" s="3">
        <f>Table2[[#This Row],[Quantité de contenant]]*Table2[[#This Row],[Volume du contenant (L)]]</f>
        <v>5</v>
      </c>
      <c r="G286" s="25">
        <v>45131</v>
      </c>
      <c r="H286" s="3"/>
    </row>
    <row r="287" spans="2:8" x14ac:dyDescent="0.25">
      <c r="B287" s="3" t="s">
        <v>413</v>
      </c>
      <c r="C287" s="5" t="s">
        <v>415</v>
      </c>
      <c r="D287" s="5">
        <v>1.6</v>
      </c>
      <c r="E287" s="5">
        <v>4</v>
      </c>
      <c r="F287" s="3">
        <f>Table2[[#This Row],[Quantité de contenant]]*Table2[[#This Row],[Volume du contenant (L)]]</f>
        <v>6.4</v>
      </c>
      <c r="G287" s="25">
        <v>45131</v>
      </c>
      <c r="H287" s="3"/>
    </row>
    <row r="288" spans="2:8" x14ac:dyDescent="0.25">
      <c r="B288" s="3" t="s">
        <v>416</v>
      </c>
      <c r="C288" s="5" t="s">
        <v>417</v>
      </c>
      <c r="D288" s="5">
        <v>0.4</v>
      </c>
      <c r="E288" s="5">
        <v>6</v>
      </c>
      <c r="F288" s="3">
        <f>Table2[[#This Row],[Quantité de contenant]]*Table2[[#This Row],[Volume du contenant (L)]]</f>
        <v>2.4000000000000004</v>
      </c>
      <c r="G288" s="25">
        <v>45177</v>
      </c>
      <c r="H288" s="3"/>
    </row>
    <row r="289" spans="2:8" x14ac:dyDescent="0.25">
      <c r="B289" s="3" t="s">
        <v>416</v>
      </c>
      <c r="C289" s="5" t="s">
        <v>418</v>
      </c>
      <c r="D289" s="5">
        <v>0.5</v>
      </c>
      <c r="E289" s="5">
        <v>8</v>
      </c>
      <c r="F289" s="3">
        <f>Table2[[#This Row],[Quantité de contenant]]*Table2[[#This Row],[Volume du contenant (L)]]</f>
        <v>4</v>
      </c>
      <c r="G289" s="25">
        <v>45177</v>
      </c>
      <c r="H289" s="3"/>
    </row>
    <row r="290" spans="2:8" x14ac:dyDescent="0.25">
      <c r="B290" s="3" t="s">
        <v>416</v>
      </c>
      <c r="C290" s="5" t="s">
        <v>419</v>
      </c>
      <c r="D290" s="5">
        <v>0.4</v>
      </c>
      <c r="E290" s="5">
        <v>6</v>
      </c>
      <c r="F290" s="3">
        <f>Table2[[#This Row],[Quantité de contenant]]*Table2[[#This Row],[Volume du contenant (L)]]</f>
        <v>2.4000000000000004</v>
      </c>
      <c r="G290" s="25">
        <v>45177</v>
      </c>
      <c r="H290" s="3"/>
    </row>
    <row r="291" spans="2:8" x14ac:dyDescent="0.25">
      <c r="B291" s="3" t="s">
        <v>420</v>
      </c>
      <c r="C291" s="5" t="s">
        <v>421</v>
      </c>
      <c r="D291" s="5">
        <v>0.02</v>
      </c>
      <c r="E291" s="5">
        <v>3</v>
      </c>
      <c r="F291" s="3">
        <f>Table2[[#This Row],[Quantité de contenant]]*Table2[[#This Row],[Volume du contenant (L)]]</f>
        <v>0.06</v>
      </c>
      <c r="G291" s="25">
        <v>45177</v>
      </c>
      <c r="H291" s="3"/>
    </row>
    <row r="292" spans="2:8" x14ac:dyDescent="0.25">
      <c r="B292" s="3" t="s">
        <v>420</v>
      </c>
      <c r="C292" s="5" t="s">
        <v>264</v>
      </c>
      <c r="D292" s="5">
        <v>6.3E-2</v>
      </c>
      <c r="E292" s="5">
        <v>3</v>
      </c>
      <c r="F292" s="3">
        <f>Table2[[#This Row],[Quantité de contenant]]*Table2[[#This Row],[Volume du contenant (L)]]</f>
        <v>0.189</v>
      </c>
      <c r="G292" s="25">
        <v>45177</v>
      </c>
      <c r="H292" s="3"/>
    </row>
    <row r="293" spans="2:8" x14ac:dyDescent="0.25">
      <c r="B293" s="3" t="s">
        <v>420</v>
      </c>
      <c r="C293" s="5" t="s">
        <v>422</v>
      </c>
      <c r="D293" s="5">
        <v>0.3</v>
      </c>
      <c r="E293" s="5">
        <v>28</v>
      </c>
      <c r="F293" s="3">
        <f>Table2[[#This Row],[Quantité de contenant]]*Table2[[#This Row],[Volume du contenant (L)]]</f>
        <v>8.4</v>
      </c>
      <c r="G293" s="25">
        <v>45177</v>
      </c>
      <c r="H293" s="3"/>
    </row>
    <row r="294" spans="2:8" x14ac:dyDescent="0.25">
      <c r="B294" s="3" t="s">
        <v>423</v>
      </c>
      <c r="C294" s="5" t="s">
        <v>424</v>
      </c>
      <c r="D294" s="5">
        <v>0.4</v>
      </c>
      <c r="E294" s="5">
        <v>23</v>
      </c>
      <c r="F294" s="3">
        <f>Table2[[#This Row],[Quantité de contenant]]*Table2[[#This Row],[Volume du contenant (L)]]</f>
        <v>9.2000000000000011</v>
      </c>
      <c r="G294" s="25">
        <v>45177</v>
      </c>
      <c r="H294" s="3"/>
    </row>
    <row r="295" spans="2:8" x14ac:dyDescent="0.25">
      <c r="B295" s="3" t="s">
        <v>425</v>
      </c>
      <c r="C295" s="5" t="s">
        <v>426</v>
      </c>
      <c r="D295" s="5">
        <v>0.4</v>
      </c>
      <c r="E295" s="5">
        <v>7</v>
      </c>
      <c r="F295" s="3">
        <f>Table2[[#This Row],[Quantité de contenant]]*Table2[[#This Row],[Volume du contenant (L)]]</f>
        <v>2.8000000000000003</v>
      </c>
      <c r="G295" s="25">
        <v>45177</v>
      </c>
      <c r="H295" s="3"/>
    </row>
    <row r="296" spans="2:8" x14ac:dyDescent="0.25">
      <c r="B296" s="3" t="s">
        <v>427</v>
      </c>
      <c r="C296" s="5" t="s">
        <v>428</v>
      </c>
      <c r="D296" s="5">
        <v>5</v>
      </c>
      <c r="E296" s="5">
        <v>1</v>
      </c>
      <c r="F296" s="3">
        <f>Table2[[#This Row],[Quantité de contenant]]*Table2[[#This Row],[Volume du contenant (L)]]</f>
        <v>5</v>
      </c>
      <c r="G296" s="25">
        <v>45177</v>
      </c>
      <c r="H296" s="3"/>
    </row>
    <row r="297" spans="2:8" x14ac:dyDescent="0.25">
      <c r="B297" s="3" t="s">
        <v>427</v>
      </c>
      <c r="C297" s="5" t="s">
        <v>429</v>
      </c>
      <c r="D297" s="5">
        <v>5</v>
      </c>
      <c r="E297" s="5">
        <v>1</v>
      </c>
      <c r="F297" s="3">
        <f>Table2[[#This Row],[Quantité de contenant]]*Table2[[#This Row],[Volume du contenant (L)]]</f>
        <v>5</v>
      </c>
      <c r="G297" s="25">
        <v>45177</v>
      </c>
      <c r="H297" s="3"/>
    </row>
    <row r="298" spans="2:8" x14ac:dyDescent="0.25">
      <c r="B298" s="3" t="s">
        <v>427</v>
      </c>
      <c r="C298" s="5" t="s">
        <v>430</v>
      </c>
      <c r="D298" s="5">
        <v>1</v>
      </c>
      <c r="E298" s="5">
        <v>4</v>
      </c>
      <c r="F298" s="3">
        <f>Table2[[#This Row],[Quantité de contenant]]*Table2[[#This Row],[Volume du contenant (L)]]</f>
        <v>4</v>
      </c>
      <c r="G298" s="25">
        <v>45177</v>
      </c>
      <c r="H298" s="3"/>
    </row>
    <row r="299" spans="2:8" x14ac:dyDescent="0.25">
      <c r="B299" s="3" t="s">
        <v>427</v>
      </c>
      <c r="C299" s="5" t="s">
        <v>431</v>
      </c>
      <c r="D299" s="5">
        <v>0.4</v>
      </c>
      <c r="E299" s="5">
        <v>5</v>
      </c>
      <c r="F299" s="3">
        <f>Table2[[#This Row],[Quantité de contenant]]*Table2[[#This Row],[Volume du contenant (L)]]</f>
        <v>2</v>
      </c>
      <c r="G299" s="25">
        <v>45177</v>
      </c>
      <c r="H299" s="3"/>
    </row>
    <row r="300" spans="2:8" x14ac:dyDescent="0.25">
      <c r="B300" s="3" t="s">
        <v>427</v>
      </c>
      <c r="C300" s="5" t="s">
        <v>432</v>
      </c>
      <c r="D300" s="5">
        <v>0.5</v>
      </c>
      <c r="E300" s="5">
        <v>0</v>
      </c>
      <c r="F300" s="3">
        <f>Table2[[#This Row],[Quantité de contenant]]*Table2[[#This Row],[Volume du contenant (L)]]</f>
        <v>0</v>
      </c>
      <c r="G300" s="25">
        <v>45177</v>
      </c>
      <c r="H300" s="3"/>
    </row>
    <row r="301" spans="2:8" x14ac:dyDescent="0.25">
      <c r="B301" s="3" t="s">
        <v>427</v>
      </c>
      <c r="C301" s="5" t="s">
        <v>433</v>
      </c>
      <c r="D301" s="5">
        <v>1</v>
      </c>
      <c r="E301" s="5">
        <v>7</v>
      </c>
      <c r="F301" s="3">
        <f>Table2[[#This Row],[Quantité de contenant]]*Table2[[#This Row],[Volume du contenant (L)]]</f>
        <v>7</v>
      </c>
      <c r="G301" s="25">
        <v>45177</v>
      </c>
      <c r="H301" s="3"/>
    </row>
    <row r="302" spans="2:8" x14ac:dyDescent="0.25">
      <c r="B302" s="3" t="s">
        <v>427</v>
      </c>
      <c r="C302" s="5" t="s">
        <v>434</v>
      </c>
      <c r="D302" s="5">
        <v>0.4</v>
      </c>
      <c r="E302" s="5">
        <v>0</v>
      </c>
      <c r="F302" s="3">
        <f>Table2[[#This Row],[Quantité de contenant]]*Table2[[#This Row],[Volume du contenant (L)]]</f>
        <v>0</v>
      </c>
      <c r="G302" s="25">
        <v>45177</v>
      </c>
      <c r="H302" s="3"/>
    </row>
    <row r="303" spans="2:8" x14ac:dyDescent="0.25">
      <c r="B303" s="3" t="s">
        <v>435</v>
      </c>
      <c r="C303" s="5" t="s">
        <v>436</v>
      </c>
      <c r="D303" s="5">
        <v>0.4</v>
      </c>
      <c r="E303" s="5">
        <v>7</v>
      </c>
      <c r="F303" s="3">
        <f>Table2[[#This Row],[Quantité de contenant]]*Table2[[#This Row],[Volume du contenant (L)]]</f>
        <v>2.8000000000000003</v>
      </c>
      <c r="G303" s="25">
        <v>45176</v>
      </c>
      <c r="H303" s="3"/>
    </row>
    <row r="304" spans="2:8" x14ac:dyDescent="0.25">
      <c r="B304" s="3" t="s">
        <v>437</v>
      </c>
      <c r="C304" s="5" t="s">
        <v>438</v>
      </c>
      <c r="D304" s="5">
        <v>0.5</v>
      </c>
      <c r="E304" s="5">
        <v>0</v>
      </c>
      <c r="F304" s="3">
        <f>Table2[[#This Row],[Quantité de contenant]]*Table2[[#This Row],[Volume du contenant (L)]]</f>
        <v>0</v>
      </c>
      <c r="G304" s="25">
        <v>45176</v>
      </c>
      <c r="H304" s="3"/>
    </row>
    <row r="305" spans="2:8" x14ac:dyDescent="0.25">
      <c r="B305" s="3" t="s">
        <v>437</v>
      </c>
      <c r="C305" s="5" t="s">
        <v>439</v>
      </c>
      <c r="D305" s="5">
        <v>1.1000000000000001</v>
      </c>
      <c r="E305" s="5">
        <v>0</v>
      </c>
      <c r="F305" s="3">
        <f>Table2[[#This Row],[Quantité de contenant]]*Table2[[#This Row],[Volume du contenant (L)]]</f>
        <v>0</v>
      </c>
      <c r="G305" s="25">
        <v>45176</v>
      </c>
      <c r="H305" s="3"/>
    </row>
    <row r="306" spans="2:8" x14ac:dyDescent="0.25">
      <c r="B306" s="3" t="s">
        <v>437</v>
      </c>
      <c r="C306" s="5" t="s">
        <v>440</v>
      </c>
      <c r="D306" s="5">
        <v>0.5</v>
      </c>
      <c r="E306" s="5">
        <v>21</v>
      </c>
      <c r="F306" s="3">
        <f>Table2[[#This Row],[Quantité de contenant]]*Table2[[#This Row],[Volume du contenant (L)]]</f>
        <v>10.5</v>
      </c>
      <c r="G306" s="25">
        <v>45176</v>
      </c>
      <c r="H306" s="3"/>
    </row>
    <row r="307" spans="2:8" x14ac:dyDescent="0.25">
      <c r="B307" s="3" t="s">
        <v>441</v>
      </c>
      <c r="C307" s="5" t="s">
        <v>307</v>
      </c>
      <c r="D307" s="5">
        <v>0.12</v>
      </c>
      <c r="E307" s="5">
        <v>7</v>
      </c>
      <c r="F307" s="3">
        <f>Table2[[#This Row],[Quantité de contenant]]*Table2[[#This Row],[Volume du contenant (L)]]</f>
        <v>0.84</v>
      </c>
      <c r="G307" s="25">
        <v>45176</v>
      </c>
      <c r="H307" s="3"/>
    </row>
    <row r="308" spans="2:8" x14ac:dyDescent="0.25">
      <c r="B308" s="3" t="s">
        <v>441</v>
      </c>
      <c r="C308" s="26" t="s">
        <v>442</v>
      </c>
      <c r="D308" s="26">
        <v>0.25</v>
      </c>
      <c r="E308" s="26">
        <v>22</v>
      </c>
      <c r="F308" s="3">
        <f>Table2[[#This Row],[Quantité de contenant]]*Table2[[#This Row],[Volume du contenant (L)]]</f>
        <v>5.5</v>
      </c>
      <c r="G308" s="25">
        <v>45176</v>
      </c>
      <c r="H308" s="3"/>
    </row>
    <row r="309" spans="2:8" x14ac:dyDescent="0.25">
      <c r="B309" s="3" t="s">
        <v>441</v>
      </c>
      <c r="C309" s="5" t="s">
        <v>255</v>
      </c>
      <c r="D309" s="5">
        <v>0.05</v>
      </c>
      <c r="E309" s="5">
        <v>12</v>
      </c>
      <c r="F309" s="3">
        <f>Table2[[#This Row],[Quantité de contenant]]*Table2[[#This Row],[Volume du contenant (L)]]</f>
        <v>0.60000000000000009</v>
      </c>
      <c r="G309" s="25">
        <v>45176</v>
      </c>
      <c r="H309" s="3"/>
    </row>
    <row r="310" spans="2:8" x14ac:dyDescent="0.25">
      <c r="B310" s="3" t="s">
        <v>441</v>
      </c>
      <c r="C310" s="5" t="s">
        <v>179</v>
      </c>
      <c r="D310" s="5">
        <v>0.05</v>
      </c>
      <c r="E310" s="5">
        <v>13</v>
      </c>
      <c r="F310" s="3">
        <f>Table2[[#This Row],[Quantité de contenant]]*Table2[[#This Row],[Volume du contenant (L)]]</f>
        <v>0.65</v>
      </c>
      <c r="G310" s="25">
        <v>45176</v>
      </c>
      <c r="H310" s="3"/>
    </row>
    <row r="311" spans="2:8" x14ac:dyDescent="0.25">
      <c r="B311" s="3" t="s">
        <v>441</v>
      </c>
      <c r="C311" s="5" t="s">
        <v>443</v>
      </c>
      <c r="D311" s="5">
        <v>0.05</v>
      </c>
      <c r="E311" s="5">
        <v>12</v>
      </c>
      <c r="F311" s="3">
        <f>Table2[[#This Row],[Quantité de contenant]]*Table2[[#This Row],[Volume du contenant (L)]]</f>
        <v>0.60000000000000009</v>
      </c>
      <c r="G311" s="25">
        <v>45176</v>
      </c>
      <c r="H311" s="3"/>
    </row>
    <row r="312" spans="2:8" x14ac:dyDescent="0.25">
      <c r="B312" s="3" t="s">
        <v>441</v>
      </c>
      <c r="C312" s="5" t="s">
        <v>257</v>
      </c>
      <c r="D312" s="5">
        <v>0.05</v>
      </c>
      <c r="E312" s="5">
        <v>15</v>
      </c>
      <c r="F312" s="3">
        <f>Table2[[#This Row],[Quantité de contenant]]*Table2[[#This Row],[Volume du contenant (L)]]</f>
        <v>0.75</v>
      </c>
      <c r="G312" s="25">
        <v>45176</v>
      </c>
      <c r="H312" s="3"/>
    </row>
    <row r="313" spans="2:8" x14ac:dyDescent="0.25">
      <c r="B313" s="3" t="s">
        <v>441</v>
      </c>
      <c r="C313" s="5" t="s">
        <v>258</v>
      </c>
      <c r="D313" s="5">
        <v>0.02</v>
      </c>
      <c r="E313" s="5">
        <v>8</v>
      </c>
      <c r="F313" s="3">
        <f>Table2[[#This Row],[Quantité de contenant]]*Table2[[#This Row],[Volume du contenant (L)]]</f>
        <v>0.16</v>
      </c>
      <c r="G313" s="25">
        <v>45176</v>
      </c>
      <c r="H313" s="3"/>
    </row>
    <row r="314" spans="2:8" x14ac:dyDescent="0.25">
      <c r="B314" s="3" t="s">
        <v>441</v>
      </c>
      <c r="C314" s="5" t="s">
        <v>444</v>
      </c>
      <c r="D314" s="5">
        <v>0.05</v>
      </c>
      <c r="E314" s="5">
        <v>1</v>
      </c>
      <c r="F314" s="3">
        <f>Table2[[#This Row],[Quantité de contenant]]*Table2[[#This Row],[Volume du contenant (L)]]</f>
        <v>0.05</v>
      </c>
      <c r="G314" s="25">
        <v>45176</v>
      </c>
      <c r="H314" s="3"/>
    </row>
    <row r="315" spans="2:8" x14ac:dyDescent="0.25">
      <c r="B315" s="3" t="s">
        <v>441</v>
      </c>
      <c r="C315" s="27" t="s">
        <v>445</v>
      </c>
      <c r="D315" s="26">
        <v>0.05</v>
      </c>
      <c r="E315" s="27">
        <v>10</v>
      </c>
      <c r="F315" s="3">
        <f>Table2[[#This Row],[Quantité de contenant]]*Table2[[#This Row],[Volume du contenant (L)]]</f>
        <v>0.5</v>
      </c>
      <c r="G315" s="25">
        <v>45176</v>
      </c>
      <c r="H315" s="3"/>
    </row>
    <row r="316" spans="2:8" x14ac:dyDescent="0.25">
      <c r="B316" s="3" t="s">
        <v>446</v>
      </c>
      <c r="C316" s="5" t="s">
        <v>447</v>
      </c>
      <c r="D316" s="5">
        <v>1</v>
      </c>
      <c r="E316" s="5">
        <v>15</v>
      </c>
      <c r="F316" s="3">
        <f>Table2[[#This Row],[Quantité de contenant]]*Table2[[#This Row],[Volume du contenant (L)]]</f>
        <v>15</v>
      </c>
      <c r="G316" s="25">
        <v>45176</v>
      </c>
      <c r="H316" s="3"/>
    </row>
    <row r="317" spans="2:8" x14ac:dyDescent="0.25">
      <c r="B317" s="3" t="s">
        <v>446</v>
      </c>
      <c r="C317" s="5" t="s">
        <v>448</v>
      </c>
      <c r="D317" s="5">
        <v>1</v>
      </c>
      <c r="E317" s="5">
        <v>1</v>
      </c>
      <c r="F317" s="3">
        <f>Table2[[#This Row],[Quantité de contenant]]*Table2[[#This Row],[Volume du contenant (L)]]</f>
        <v>1</v>
      </c>
      <c r="G317" s="25">
        <v>45176</v>
      </c>
      <c r="H317" s="3"/>
    </row>
    <row r="318" spans="2:8" x14ac:dyDescent="0.25">
      <c r="B318" s="3" t="s">
        <v>446</v>
      </c>
      <c r="C318" s="5" t="s">
        <v>449</v>
      </c>
      <c r="D318" s="5">
        <v>1</v>
      </c>
      <c r="E318" s="5">
        <v>10</v>
      </c>
      <c r="F318" s="3">
        <f>Table2[[#This Row],[Quantité de contenant]]*Table2[[#This Row],[Volume du contenant (L)]]</f>
        <v>10</v>
      </c>
      <c r="G318" s="25">
        <v>45176</v>
      </c>
      <c r="H318" s="3"/>
    </row>
    <row r="319" spans="2:8" x14ac:dyDescent="0.25">
      <c r="B319" s="3" t="s">
        <v>446</v>
      </c>
      <c r="C319" s="5" t="s">
        <v>450</v>
      </c>
      <c r="D319" s="5">
        <v>0.5</v>
      </c>
      <c r="E319" s="5">
        <v>5</v>
      </c>
      <c r="F319" s="3">
        <f>Table2[[#This Row],[Quantité de contenant]]*Table2[[#This Row],[Volume du contenant (L)]]</f>
        <v>2.5</v>
      </c>
      <c r="G319" s="25">
        <v>45176</v>
      </c>
      <c r="H319" s="3"/>
    </row>
    <row r="320" spans="2:8" x14ac:dyDescent="0.25">
      <c r="B320" s="3" t="s">
        <v>446</v>
      </c>
      <c r="C320" s="5" t="s">
        <v>451</v>
      </c>
      <c r="D320" s="5">
        <v>0.2</v>
      </c>
      <c r="E320" s="5">
        <v>4</v>
      </c>
      <c r="F320" s="3">
        <f>Table2[[#This Row],[Quantité de contenant]]*Table2[[#This Row],[Volume du contenant (L)]]</f>
        <v>0.8</v>
      </c>
      <c r="G320" s="25">
        <v>45176</v>
      </c>
      <c r="H320" s="3"/>
    </row>
    <row r="321" spans="2:8" x14ac:dyDescent="0.25">
      <c r="B321" s="3" t="s">
        <v>452</v>
      </c>
      <c r="C321" s="5" t="s">
        <v>453</v>
      </c>
      <c r="D321" s="5">
        <v>0.4</v>
      </c>
      <c r="E321" s="5">
        <v>20</v>
      </c>
      <c r="F321" s="3">
        <f>Table2[[#This Row],[Quantité de contenant]]*Table2[[#This Row],[Volume du contenant (L)]]</f>
        <v>8</v>
      </c>
      <c r="G321" s="25">
        <v>45176</v>
      </c>
      <c r="H321" s="3"/>
    </row>
    <row r="322" spans="2:8" x14ac:dyDescent="0.25">
      <c r="B322" s="3" t="s">
        <v>452</v>
      </c>
      <c r="C322" s="5" t="s">
        <v>454</v>
      </c>
      <c r="D322" s="5">
        <v>0.5</v>
      </c>
      <c r="E322" s="5">
        <v>15</v>
      </c>
      <c r="F322" s="3">
        <f>Table2[[#This Row],[Quantité de contenant]]*Table2[[#This Row],[Volume du contenant (L)]]</f>
        <v>7.5</v>
      </c>
      <c r="G322" s="25">
        <v>45176</v>
      </c>
      <c r="H322" s="3"/>
    </row>
    <row r="323" spans="2:8" x14ac:dyDescent="0.25">
      <c r="B323" s="3" t="s">
        <v>452</v>
      </c>
      <c r="C323" s="5" t="s">
        <v>455</v>
      </c>
      <c r="D323" s="5">
        <v>0.34300000000000003</v>
      </c>
      <c r="E323" s="5">
        <v>8</v>
      </c>
      <c r="F323" s="3">
        <f>Table2[[#This Row],[Quantité de contenant]]*Table2[[#This Row],[Volume du contenant (L)]]</f>
        <v>2.7440000000000002</v>
      </c>
      <c r="G323" s="25">
        <v>45176</v>
      </c>
      <c r="H323" s="3"/>
    </row>
    <row r="324" spans="2:8" x14ac:dyDescent="0.25">
      <c r="B324" s="3" t="s">
        <v>452</v>
      </c>
      <c r="C324" s="5" t="s">
        <v>456</v>
      </c>
      <c r="D324" s="5">
        <v>0.4</v>
      </c>
      <c r="E324" s="5">
        <v>11</v>
      </c>
      <c r="F324" s="3">
        <f>Table2[[#This Row],[Quantité de contenant]]*Table2[[#This Row],[Volume du contenant (L)]]</f>
        <v>4.4000000000000004</v>
      </c>
      <c r="G324" s="25">
        <v>45176</v>
      </c>
      <c r="H324" s="3"/>
    </row>
    <row r="325" spans="2:8" x14ac:dyDescent="0.25">
      <c r="B325" s="3" t="s">
        <v>452</v>
      </c>
      <c r="C325" s="5" t="s">
        <v>457</v>
      </c>
      <c r="D325" s="5">
        <v>0.5</v>
      </c>
      <c r="E325" s="5">
        <v>6</v>
      </c>
      <c r="F325" s="3">
        <f>Table2[[#This Row],[Quantité de contenant]]*Table2[[#This Row],[Volume du contenant (L)]]</f>
        <v>3</v>
      </c>
      <c r="G325" s="25">
        <v>45176</v>
      </c>
      <c r="H325" s="3"/>
    </row>
    <row r="326" spans="2:8" x14ac:dyDescent="0.25">
      <c r="B326" s="3" t="s">
        <v>452</v>
      </c>
      <c r="C326" s="5" t="s">
        <v>458</v>
      </c>
      <c r="D326" s="5">
        <v>0.6</v>
      </c>
      <c r="E326" s="5">
        <v>7</v>
      </c>
      <c r="F326" s="3">
        <f>Table2[[#This Row],[Quantité de contenant]]*Table2[[#This Row],[Volume du contenant (L)]]</f>
        <v>4.2</v>
      </c>
      <c r="G326" s="25">
        <v>45176</v>
      </c>
      <c r="H326" s="3"/>
    </row>
    <row r="327" spans="2:8" x14ac:dyDescent="0.25">
      <c r="B327" s="3" t="s">
        <v>459</v>
      </c>
      <c r="C327" s="5" t="s">
        <v>262</v>
      </c>
      <c r="D327" s="5">
        <v>1</v>
      </c>
      <c r="E327" s="5">
        <v>4</v>
      </c>
      <c r="F327" s="3">
        <f>Table2[[#This Row],[Quantité de contenant]]*Table2[[#This Row],[Volume du contenant (L)]]</f>
        <v>4</v>
      </c>
      <c r="G327" s="25">
        <v>45176</v>
      </c>
      <c r="H327" s="3"/>
    </row>
    <row r="328" spans="2:8" x14ac:dyDescent="0.25">
      <c r="B328" s="3" t="s">
        <v>459</v>
      </c>
      <c r="C328" s="5" t="s">
        <v>460</v>
      </c>
      <c r="D328" s="5">
        <v>0.45300000000000001</v>
      </c>
      <c r="E328" s="5">
        <v>3</v>
      </c>
      <c r="F328" s="3">
        <f>Table2[[#This Row],[Quantité de contenant]]*Table2[[#This Row],[Volume du contenant (L)]]</f>
        <v>1.359</v>
      </c>
      <c r="G328" s="25">
        <v>45176</v>
      </c>
      <c r="H328" s="3"/>
    </row>
    <row r="329" spans="2:8" x14ac:dyDescent="0.25">
      <c r="B329" s="3" t="s">
        <v>459</v>
      </c>
      <c r="C329" s="5" t="s">
        <v>461</v>
      </c>
      <c r="D329" s="5">
        <v>0.31</v>
      </c>
      <c r="E329" s="5">
        <v>12</v>
      </c>
      <c r="F329" s="3">
        <f>Table2[[#This Row],[Quantité de contenant]]*Table2[[#This Row],[Volume du contenant (L)]]</f>
        <v>3.7199999999999998</v>
      </c>
      <c r="G329" s="25">
        <v>45176</v>
      </c>
      <c r="H329" s="3"/>
    </row>
    <row r="330" spans="2:8" x14ac:dyDescent="0.25">
      <c r="B330" s="3" t="s">
        <v>459</v>
      </c>
      <c r="C330" s="5" t="s">
        <v>462</v>
      </c>
      <c r="D330" s="5">
        <v>0.1</v>
      </c>
      <c r="E330" s="5">
        <v>4</v>
      </c>
      <c r="F330" s="3">
        <f>Table2[[#This Row],[Quantité de contenant]]*Table2[[#This Row],[Volume du contenant (L)]]</f>
        <v>0.4</v>
      </c>
      <c r="G330" s="24">
        <v>45176</v>
      </c>
      <c r="H330" s="3"/>
    </row>
    <row r="331" spans="2:8" x14ac:dyDescent="0.25">
      <c r="B331" s="3" t="s">
        <v>459</v>
      </c>
      <c r="C331" s="4" t="s">
        <v>463</v>
      </c>
      <c r="D331" s="4">
        <v>0.3</v>
      </c>
      <c r="E331" s="5">
        <v>11</v>
      </c>
      <c r="F331" s="3">
        <f>Table2[[#This Row],[Quantité de contenant]]*Table2[[#This Row],[Volume du contenant (L)]]</f>
        <v>3.3</v>
      </c>
      <c r="G331" s="24">
        <v>45176</v>
      </c>
      <c r="H331" s="3"/>
    </row>
    <row r="332" spans="2:8" x14ac:dyDescent="0.25">
      <c r="B332" s="3" t="s">
        <v>464</v>
      </c>
      <c r="C332" s="4" t="s">
        <v>372</v>
      </c>
      <c r="D332" s="4">
        <v>0.4</v>
      </c>
      <c r="E332" s="5">
        <v>14</v>
      </c>
      <c r="F332" s="3">
        <f>Table2[[#This Row],[Quantité de contenant]]*Table2[[#This Row],[Volume du contenant (L)]]</f>
        <v>5.6000000000000005</v>
      </c>
      <c r="G332" s="24">
        <v>45131</v>
      </c>
      <c r="H332" s="3"/>
    </row>
    <row r="333" spans="2:8" x14ac:dyDescent="0.25">
      <c r="B333" s="3" t="s">
        <v>464</v>
      </c>
      <c r="C333" s="4" t="s">
        <v>465</v>
      </c>
      <c r="D333" s="4">
        <v>0.15</v>
      </c>
      <c r="E333" s="5">
        <v>12</v>
      </c>
      <c r="F333" s="3">
        <f>Table2[[#This Row],[Quantité de contenant]]*Table2[[#This Row],[Volume du contenant (L)]]</f>
        <v>1.7999999999999998</v>
      </c>
      <c r="G333" s="24">
        <v>45131</v>
      </c>
      <c r="H333" s="3"/>
    </row>
    <row r="334" spans="2:8" x14ac:dyDescent="0.25">
      <c r="B334" s="3" t="s">
        <v>464</v>
      </c>
      <c r="C334" s="5" t="s">
        <v>466</v>
      </c>
      <c r="D334" s="5">
        <v>0.2</v>
      </c>
      <c r="E334" s="5">
        <v>18</v>
      </c>
      <c r="F334" s="3">
        <f>Table2[[#This Row],[Quantité de contenant]]*Table2[[#This Row],[Volume du contenant (L)]]</f>
        <v>3.6</v>
      </c>
      <c r="G334" s="24">
        <v>45131</v>
      </c>
      <c r="H334" s="3"/>
    </row>
    <row r="335" spans="2:8" x14ac:dyDescent="0.25">
      <c r="B335" s="3" t="s">
        <v>464</v>
      </c>
      <c r="C335" s="4" t="s">
        <v>467</v>
      </c>
      <c r="D335" s="4">
        <v>0.6</v>
      </c>
      <c r="E335" s="5">
        <v>2</v>
      </c>
      <c r="F335" s="3">
        <f>Table2[[#This Row],[Quantité de contenant]]*Table2[[#This Row],[Volume du contenant (L)]]</f>
        <v>1.2</v>
      </c>
      <c r="G335" s="24">
        <v>45177</v>
      </c>
      <c r="H335" s="3"/>
    </row>
    <row r="336" spans="2:8" x14ac:dyDescent="0.25">
      <c r="B336" s="3" t="s">
        <v>468</v>
      </c>
      <c r="C336" s="5" t="s">
        <v>469</v>
      </c>
      <c r="D336" s="5">
        <v>0.3</v>
      </c>
      <c r="E336" s="5">
        <v>1</v>
      </c>
      <c r="F336" s="3">
        <f>Table2[[#This Row],[Quantité de contenant]]*Table2[[#This Row],[Volume du contenant (L)]]</f>
        <v>0.3</v>
      </c>
      <c r="G336" s="24">
        <v>45131</v>
      </c>
      <c r="H336" s="3"/>
    </row>
    <row r="337" spans="2:8" x14ac:dyDescent="0.25">
      <c r="B337" s="3" t="s">
        <v>468</v>
      </c>
      <c r="C337" s="4" t="s">
        <v>470</v>
      </c>
      <c r="D337" s="4">
        <v>0.25</v>
      </c>
      <c r="E337" s="5">
        <v>2</v>
      </c>
      <c r="F337" s="3">
        <f>Table2[[#This Row],[Quantité de contenant]]*Table2[[#This Row],[Volume du contenant (L)]]</f>
        <v>0.5</v>
      </c>
      <c r="G337" s="24">
        <v>45131</v>
      </c>
      <c r="H337" s="3"/>
    </row>
    <row r="338" spans="2:8" x14ac:dyDescent="0.25">
      <c r="B338" s="3" t="s">
        <v>468</v>
      </c>
      <c r="C338" s="4" t="s">
        <v>471</v>
      </c>
      <c r="D338" s="4">
        <v>0.4</v>
      </c>
      <c r="E338" s="5">
        <v>1</v>
      </c>
      <c r="F338" s="3">
        <f>Table2[[#This Row],[Quantité de contenant]]*Table2[[#This Row],[Volume du contenant (L)]]</f>
        <v>0.4</v>
      </c>
      <c r="G338" s="24">
        <v>45131</v>
      </c>
      <c r="H338" s="3"/>
    </row>
    <row r="339" spans="2:8" x14ac:dyDescent="0.25">
      <c r="B339" s="3" t="s">
        <v>468</v>
      </c>
      <c r="C339" s="4" t="s">
        <v>472</v>
      </c>
      <c r="D339" s="4">
        <v>0.25</v>
      </c>
      <c r="E339" s="5">
        <v>1</v>
      </c>
      <c r="F339" s="3">
        <f>Table2[[#This Row],[Quantité de contenant]]*Table2[[#This Row],[Volume du contenant (L)]]</f>
        <v>0.25</v>
      </c>
      <c r="G339" s="24">
        <v>45131</v>
      </c>
      <c r="H339" s="3"/>
    </row>
    <row r="340" spans="2:8" x14ac:dyDescent="0.25">
      <c r="B340" s="3" t="s">
        <v>468</v>
      </c>
      <c r="C340" s="5" t="s">
        <v>473</v>
      </c>
      <c r="D340" s="5">
        <v>0.05</v>
      </c>
      <c r="E340" s="5">
        <v>8</v>
      </c>
      <c r="F340" s="3">
        <f>Table2[[#This Row],[Quantité de contenant]]*Table2[[#This Row],[Volume du contenant (L)]]</f>
        <v>0.4</v>
      </c>
      <c r="G340" s="24">
        <v>45131</v>
      </c>
      <c r="H340" s="3"/>
    </row>
    <row r="341" spans="2:8" x14ac:dyDescent="0.25">
      <c r="B341" s="3" t="s">
        <v>468</v>
      </c>
      <c r="C341" s="5" t="s">
        <v>474</v>
      </c>
      <c r="D341" s="5">
        <v>0.02</v>
      </c>
      <c r="E341" s="5">
        <v>20</v>
      </c>
      <c r="F341" s="3">
        <f>Table2[[#This Row],[Quantité de contenant]]*Table2[[#This Row],[Volume du contenant (L)]]</f>
        <v>0.4</v>
      </c>
      <c r="G341" s="24">
        <v>45177</v>
      </c>
      <c r="H341" s="3"/>
    </row>
    <row r="342" spans="2:8" x14ac:dyDescent="0.25">
      <c r="B342" s="3" t="s">
        <v>468</v>
      </c>
      <c r="C342" s="5" t="s">
        <v>475</v>
      </c>
      <c r="D342" s="5">
        <v>0.05</v>
      </c>
      <c r="E342" s="5">
        <v>4</v>
      </c>
      <c r="F342" s="3">
        <f>Table2[[#This Row],[Quantité de contenant]]*Table2[[#This Row],[Volume du contenant (L)]]</f>
        <v>0.2</v>
      </c>
      <c r="G342" s="24">
        <v>45131</v>
      </c>
      <c r="H342" s="3"/>
    </row>
    <row r="343" spans="2:8" x14ac:dyDescent="0.25">
      <c r="B343" s="3" t="s">
        <v>468</v>
      </c>
      <c r="C343" s="4" t="s">
        <v>476</v>
      </c>
      <c r="D343" s="4">
        <v>0.05</v>
      </c>
      <c r="E343" s="4">
        <v>10</v>
      </c>
      <c r="F343" s="3">
        <f>Table2[[#This Row],[Quantité de contenant]]*Table2[[#This Row],[Volume du contenant (L)]]</f>
        <v>0.5</v>
      </c>
      <c r="G343" s="24">
        <v>45177</v>
      </c>
      <c r="H343" s="3"/>
    </row>
    <row r="344" spans="2:8" x14ac:dyDescent="0.25">
      <c r="B344" s="3" t="s">
        <v>468</v>
      </c>
      <c r="C344" s="5" t="s">
        <v>477</v>
      </c>
      <c r="D344" s="5">
        <v>0.3</v>
      </c>
      <c r="E344" s="5">
        <v>1</v>
      </c>
      <c r="F344" s="3">
        <f>Table2[[#This Row],[Quantité de contenant]]*Table2[[#This Row],[Volume du contenant (L)]]</f>
        <v>0.3</v>
      </c>
      <c r="G344" s="24">
        <v>45131</v>
      </c>
      <c r="H344" s="3"/>
    </row>
    <row r="345" spans="2:8" x14ac:dyDescent="0.25">
      <c r="B345" s="3" t="s">
        <v>468</v>
      </c>
      <c r="C345" s="4" t="s">
        <v>478</v>
      </c>
      <c r="D345" s="4">
        <v>0.1</v>
      </c>
      <c r="E345" s="4">
        <v>3</v>
      </c>
      <c r="F345" s="3">
        <f>Table2[[#This Row],[Quantité de contenant]]*Table2[[#This Row],[Volume du contenant (L)]]</f>
        <v>0.30000000000000004</v>
      </c>
      <c r="G345" s="24">
        <v>45131</v>
      </c>
      <c r="H345" s="3"/>
    </row>
    <row r="346" spans="2:8" x14ac:dyDescent="0.25">
      <c r="B346" s="3" t="s">
        <v>468</v>
      </c>
      <c r="C346" s="5" t="s">
        <v>479</v>
      </c>
      <c r="D346" s="5">
        <v>0.05</v>
      </c>
      <c r="E346" s="5">
        <v>1</v>
      </c>
      <c r="F346" s="3">
        <f>Table2[[#This Row],[Quantité de contenant]]*Table2[[#This Row],[Volume du contenant (L)]]</f>
        <v>0.05</v>
      </c>
      <c r="G346" s="25">
        <v>45131</v>
      </c>
      <c r="H346" s="3"/>
    </row>
    <row r="347" spans="2:8" x14ac:dyDescent="0.25">
      <c r="B347" s="3" t="s">
        <v>468</v>
      </c>
      <c r="C347" s="5" t="s">
        <v>192</v>
      </c>
      <c r="D347" s="5">
        <v>0.5</v>
      </c>
      <c r="E347" s="5">
        <v>9</v>
      </c>
      <c r="F347" s="3">
        <f>Table2[[#This Row],[Quantité de contenant]]*Table2[[#This Row],[Volume du contenant (L)]]</f>
        <v>4.5</v>
      </c>
      <c r="G347" s="24">
        <v>45131</v>
      </c>
      <c r="H347" s="3"/>
    </row>
    <row r="348" spans="2:8" x14ac:dyDescent="0.25">
      <c r="B348" s="3" t="s">
        <v>468</v>
      </c>
      <c r="C348" s="4" t="s">
        <v>192</v>
      </c>
      <c r="D348" s="4">
        <v>0.4</v>
      </c>
      <c r="E348" s="4">
        <v>8</v>
      </c>
      <c r="F348" s="3">
        <f>Table2[[#This Row],[Quantité de contenant]]*Table2[[#This Row],[Volume du contenant (L)]]</f>
        <v>3.2</v>
      </c>
      <c r="G348" s="24">
        <v>45131</v>
      </c>
      <c r="H348" s="3"/>
    </row>
    <row r="349" spans="2:8" x14ac:dyDescent="0.25">
      <c r="B349" s="3" t="s">
        <v>480</v>
      </c>
      <c r="C349" s="4" t="s">
        <v>481</v>
      </c>
      <c r="D349" s="4">
        <v>5</v>
      </c>
      <c r="E349" s="4">
        <v>2</v>
      </c>
      <c r="F349" s="3">
        <f>Table2[[#This Row],[Quantité de contenant]]*Table2[[#This Row],[Volume du contenant (L)]]</f>
        <v>10</v>
      </c>
      <c r="G349" s="24">
        <v>45131</v>
      </c>
      <c r="H349" s="3"/>
    </row>
    <row r="350" spans="2:8" x14ac:dyDescent="0.25">
      <c r="B350" s="3" t="s">
        <v>480</v>
      </c>
      <c r="C350" s="4" t="s">
        <v>482</v>
      </c>
      <c r="D350" s="4">
        <v>2.5000000000000001E-2</v>
      </c>
      <c r="E350" s="4">
        <v>9</v>
      </c>
      <c r="F350" s="3">
        <f>Table2[[#This Row],[Quantité de contenant]]*Table2[[#This Row],[Volume du contenant (L)]]</f>
        <v>0.22500000000000001</v>
      </c>
      <c r="G350" s="24">
        <v>45131</v>
      </c>
      <c r="H350" s="3"/>
    </row>
    <row r="351" spans="2:8" x14ac:dyDescent="0.25">
      <c r="B351" s="3" t="s">
        <v>480</v>
      </c>
      <c r="C351" s="4" t="s">
        <v>483</v>
      </c>
      <c r="D351" s="4">
        <v>0.05</v>
      </c>
      <c r="E351" s="4">
        <v>9</v>
      </c>
      <c r="F351" s="3">
        <f>Table2[[#This Row],[Quantité de contenant]]*Table2[[#This Row],[Volume du contenant (L)]]</f>
        <v>0.45</v>
      </c>
      <c r="G351" s="24">
        <v>45131</v>
      </c>
      <c r="H351" s="3"/>
    </row>
    <row r="352" spans="2:8" x14ac:dyDescent="0.25">
      <c r="B352" s="3" t="s">
        <v>480</v>
      </c>
      <c r="C352" s="4" t="s">
        <v>484</v>
      </c>
      <c r="D352" s="4">
        <v>1.0999999999999999E-2</v>
      </c>
      <c r="E352" s="4">
        <v>11</v>
      </c>
      <c r="F352" s="3">
        <f>Table2[[#This Row],[Quantité de contenant]]*Table2[[#This Row],[Volume du contenant (L)]]</f>
        <v>0.121</v>
      </c>
      <c r="G352" s="24">
        <v>45131</v>
      </c>
      <c r="H352" s="3"/>
    </row>
    <row r="353" spans="2:8" x14ac:dyDescent="0.25">
      <c r="B353" s="3" t="s">
        <v>480</v>
      </c>
      <c r="C353" s="4" t="s">
        <v>485</v>
      </c>
      <c r="D353" s="4">
        <v>1</v>
      </c>
      <c r="E353" s="4">
        <v>3</v>
      </c>
      <c r="F353" s="3">
        <f>Table2[[#This Row],[Quantité de contenant]]*Table2[[#This Row],[Volume du contenant (L)]]</f>
        <v>3</v>
      </c>
      <c r="G353" s="24">
        <v>45131</v>
      </c>
      <c r="H353" s="3"/>
    </row>
    <row r="354" spans="2:8" x14ac:dyDescent="0.25">
      <c r="B354" s="3" t="s">
        <v>480</v>
      </c>
      <c r="C354" s="4" t="s">
        <v>338</v>
      </c>
      <c r="D354" s="4">
        <v>0.6</v>
      </c>
      <c r="E354" s="4">
        <v>10</v>
      </c>
      <c r="F354" s="3">
        <f>Table2[[#This Row],[Quantité de contenant]]*Table2[[#This Row],[Volume du contenant (L)]]</f>
        <v>6</v>
      </c>
      <c r="G354" s="24">
        <v>45176</v>
      </c>
      <c r="H354" s="3"/>
    </row>
    <row r="355" spans="2:8" x14ac:dyDescent="0.25">
      <c r="B355" s="3" t="s">
        <v>486</v>
      </c>
      <c r="C355" s="4" t="s">
        <v>453</v>
      </c>
      <c r="D355" s="4">
        <v>0.4</v>
      </c>
      <c r="E355" s="4">
        <v>2</v>
      </c>
      <c r="F355" s="3">
        <f>Table2[[#This Row],[Quantité de contenant]]*Table2[[#This Row],[Volume du contenant (L)]]</f>
        <v>0.8</v>
      </c>
      <c r="G355" s="24">
        <v>45177</v>
      </c>
      <c r="H355" s="3"/>
    </row>
    <row r="356" spans="2:8" x14ac:dyDescent="0.25">
      <c r="B356" s="3" t="s">
        <v>486</v>
      </c>
      <c r="C356" s="4" t="s">
        <v>487</v>
      </c>
      <c r="D356" s="4">
        <v>5</v>
      </c>
      <c r="E356" s="4">
        <v>1</v>
      </c>
      <c r="F356" s="3">
        <f>Table2[[#This Row],[Quantité de contenant]]*Table2[[#This Row],[Volume du contenant (L)]]</f>
        <v>5</v>
      </c>
      <c r="G356" s="24">
        <v>45177</v>
      </c>
      <c r="H356" s="3"/>
    </row>
    <row r="357" spans="2:8" x14ac:dyDescent="0.25">
      <c r="B357" s="3" t="s">
        <v>486</v>
      </c>
      <c r="C357" s="4" t="s">
        <v>488</v>
      </c>
      <c r="D357" s="4">
        <v>0.31</v>
      </c>
      <c r="E357" s="4">
        <v>14</v>
      </c>
      <c r="F357" s="3">
        <f>Table2[[#This Row],[Quantité de contenant]]*Table2[[#This Row],[Volume du contenant (L)]]</f>
        <v>4.34</v>
      </c>
      <c r="G357" s="24">
        <v>45177</v>
      </c>
      <c r="H357" s="3"/>
    </row>
    <row r="358" spans="2:8" x14ac:dyDescent="0.25">
      <c r="B358" s="3" t="s">
        <v>486</v>
      </c>
      <c r="C358" s="5" t="s">
        <v>478</v>
      </c>
      <c r="D358" s="5">
        <v>0.1</v>
      </c>
      <c r="E358" s="5">
        <v>22</v>
      </c>
      <c r="F358" s="3">
        <f>Table2[[#This Row],[Quantité de contenant]]*Table2[[#This Row],[Volume du contenant (L)]]</f>
        <v>2.2000000000000002</v>
      </c>
      <c r="G358" s="25">
        <v>45131</v>
      </c>
      <c r="H358" s="3"/>
    </row>
    <row r="359" spans="2:8" x14ac:dyDescent="0.25">
      <c r="B359" s="3" t="s">
        <v>486</v>
      </c>
      <c r="C359" s="4" t="s">
        <v>489</v>
      </c>
      <c r="D359" s="4">
        <v>0.08</v>
      </c>
      <c r="E359" s="4">
        <v>4</v>
      </c>
      <c r="F359" s="3">
        <f>Table2[[#This Row],[Quantité de contenant]]*Table2[[#This Row],[Volume du contenant (L)]]</f>
        <v>0.32</v>
      </c>
      <c r="G359" s="24">
        <v>45131</v>
      </c>
      <c r="H359" s="3"/>
    </row>
    <row r="360" spans="2:8" x14ac:dyDescent="0.25">
      <c r="B360" s="3" t="s">
        <v>486</v>
      </c>
      <c r="C360" s="4" t="s">
        <v>490</v>
      </c>
      <c r="D360" s="4">
        <v>0.31</v>
      </c>
      <c r="E360" s="4">
        <v>3</v>
      </c>
      <c r="F360" s="3">
        <f>Table2[[#This Row],[Quantité de contenant]]*Table2[[#This Row],[Volume du contenant (L)]]</f>
        <v>0.92999999999999994</v>
      </c>
      <c r="G360" s="24">
        <v>45131</v>
      </c>
      <c r="H360" s="3"/>
    </row>
    <row r="361" spans="2:8" x14ac:dyDescent="0.25">
      <c r="B361" s="3" t="s">
        <v>486</v>
      </c>
      <c r="C361" s="4" t="s">
        <v>491</v>
      </c>
      <c r="D361" s="4">
        <v>0.08</v>
      </c>
      <c r="E361" s="4">
        <v>29</v>
      </c>
      <c r="F361" s="3">
        <f>Table2[[#This Row],[Quantité de contenant]]*Table2[[#This Row],[Volume du contenant (L)]]</f>
        <v>2.3199999999999998</v>
      </c>
      <c r="G361" s="24">
        <v>45177</v>
      </c>
      <c r="H361" s="3"/>
    </row>
    <row r="362" spans="2:8" x14ac:dyDescent="0.25">
      <c r="B362" s="3" t="s">
        <v>492</v>
      </c>
      <c r="C362" s="4" t="s">
        <v>493</v>
      </c>
      <c r="D362" s="4">
        <v>5</v>
      </c>
      <c r="E362" s="4">
        <v>3</v>
      </c>
      <c r="F362" s="3">
        <f>Table2[[#This Row],[Quantité de contenant]]*Table2[[#This Row],[Volume du contenant (L)]]</f>
        <v>15</v>
      </c>
      <c r="G362" s="24">
        <v>45177</v>
      </c>
      <c r="H362" s="3"/>
    </row>
    <row r="363" spans="2:8" x14ac:dyDescent="0.25">
      <c r="B363" s="3" t="s">
        <v>494</v>
      </c>
      <c r="C363" s="4" t="s">
        <v>495</v>
      </c>
      <c r="D363" s="4">
        <v>0.3</v>
      </c>
      <c r="E363" s="4">
        <v>37</v>
      </c>
      <c r="F363" s="3">
        <f>Table2[[#This Row],[Quantité de contenant]]*Table2[[#This Row],[Volume du contenant (L)]]</f>
        <v>11.1</v>
      </c>
      <c r="G363" s="24">
        <v>45177</v>
      </c>
      <c r="H363" s="3"/>
    </row>
    <row r="364" spans="2:8" x14ac:dyDescent="0.25">
      <c r="B364" s="3" t="s">
        <v>496</v>
      </c>
      <c r="C364" s="5" t="s">
        <v>497</v>
      </c>
      <c r="D364" s="5">
        <v>0.4</v>
      </c>
      <c r="E364" s="5">
        <v>1</v>
      </c>
      <c r="F364" s="3">
        <f>Table2[[#This Row],[Quantité de contenant]]*Table2[[#This Row],[Volume du contenant (L)]]</f>
        <v>0.4</v>
      </c>
      <c r="G364" s="25">
        <v>45177</v>
      </c>
      <c r="H364" s="3"/>
    </row>
    <row r="365" spans="2:8" x14ac:dyDescent="0.25">
      <c r="B365" s="3" t="s">
        <v>496</v>
      </c>
      <c r="C365" s="4" t="s">
        <v>498</v>
      </c>
      <c r="D365" s="4">
        <v>0.4</v>
      </c>
      <c r="E365" s="4">
        <v>1</v>
      </c>
      <c r="F365" s="3">
        <f>Table2[[#This Row],[Quantité de contenant]]*Table2[[#This Row],[Volume du contenant (L)]]</f>
        <v>0.4</v>
      </c>
      <c r="G365" s="24">
        <v>45177</v>
      </c>
      <c r="H365" s="3"/>
    </row>
    <row r="366" spans="2:8" x14ac:dyDescent="0.25">
      <c r="B366" s="3" t="s">
        <v>496</v>
      </c>
      <c r="C366" s="4" t="s">
        <v>499</v>
      </c>
      <c r="D366" s="4">
        <v>0.3</v>
      </c>
      <c r="E366" s="4">
        <v>30</v>
      </c>
      <c r="F366" s="3">
        <f>Table2[[#This Row],[Quantité de contenant]]*Table2[[#This Row],[Volume du contenant (L)]]</f>
        <v>9</v>
      </c>
      <c r="G366" s="24">
        <v>45177</v>
      </c>
      <c r="H366" s="3"/>
    </row>
    <row r="367" spans="2:8" x14ac:dyDescent="0.25">
      <c r="B367" s="3" t="s">
        <v>496</v>
      </c>
      <c r="C367" s="5" t="s">
        <v>500</v>
      </c>
      <c r="D367" s="5">
        <v>0.5</v>
      </c>
      <c r="E367" s="5">
        <v>1</v>
      </c>
      <c r="F367" s="3">
        <f>Table2[[#This Row],[Quantité de contenant]]*Table2[[#This Row],[Volume du contenant (L)]]</f>
        <v>0.5</v>
      </c>
      <c r="G367" s="25">
        <v>45177</v>
      </c>
      <c r="H367" s="3"/>
    </row>
    <row r="368" spans="2:8" x14ac:dyDescent="0.25">
      <c r="B368" s="3" t="s">
        <v>501</v>
      </c>
      <c r="C368" s="4" t="s">
        <v>417</v>
      </c>
      <c r="D368" s="4">
        <v>0.4</v>
      </c>
      <c r="E368" s="4">
        <v>11</v>
      </c>
      <c r="F368" s="3">
        <f>Table2[[#This Row],[Quantité de contenant]]*Table2[[#This Row],[Volume du contenant (L)]]</f>
        <v>4.4000000000000004</v>
      </c>
      <c r="G368" s="24">
        <v>45131</v>
      </c>
      <c r="H368" s="3"/>
    </row>
    <row r="369" spans="2:8" x14ac:dyDescent="0.25">
      <c r="B369" s="3" t="s">
        <v>501</v>
      </c>
      <c r="C369" s="4" t="s">
        <v>502</v>
      </c>
      <c r="D369" s="4">
        <v>1</v>
      </c>
      <c r="E369" s="4">
        <v>1</v>
      </c>
      <c r="F369" s="3">
        <f>Table2[[#This Row],[Quantité de contenant]]*Table2[[#This Row],[Volume du contenant (L)]]</f>
        <v>1</v>
      </c>
      <c r="G369" s="24">
        <v>45131</v>
      </c>
      <c r="H369" s="3"/>
    </row>
    <row r="370" spans="2:8" x14ac:dyDescent="0.25">
      <c r="B370" s="3" t="s">
        <v>501</v>
      </c>
      <c r="C370" s="4" t="s">
        <v>338</v>
      </c>
      <c r="D370" s="4">
        <v>0.6</v>
      </c>
      <c r="E370" s="4">
        <v>13</v>
      </c>
      <c r="F370" s="3">
        <f>Table2[[#This Row],[Quantité de contenant]]*Table2[[#This Row],[Volume du contenant (L)]]</f>
        <v>7.8</v>
      </c>
      <c r="G370" s="24">
        <v>45177</v>
      </c>
      <c r="H370" s="3"/>
    </row>
    <row r="371" spans="2:8" x14ac:dyDescent="0.25">
      <c r="B371" s="3" t="s">
        <v>501</v>
      </c>
      <c r="C371" s="4" t="s">
        <v>503</v>
      </c>
      <c r="D371" s="4">
        <v>0.5</v>
      </c>
      <c r="E371" s="4">
        <v>7</v>
      </c>
      <c r="F371" s="3">
        <f>Table2[[#This Row],[Quantité de contenant]]*Table2[[#This Row],[Volume du contenant (L)]]</f>
        <v>3.5</v>
      </c>
      <c r="G371" s="24">
        <v>45131</v>
      </c>
      <c r="H371" s="3"/>
    </row>
    <row r="372" spans="2:8" x14ac:dyDescent="0.25">
      <c r="B372" s="3" t="s">
        <v>501</v>
      </c>
      <c r="C372" s="4" t="s">
        <v>366</v>
      </c>
      <c r="D372" s="4">
        <v>0.5</v>
      </c>
      <c r="E372" s="4">
        <v>4</v>
      </c>
      <c r="F372" s="3">
        <f>Table2[[#This Row],[Quantité de contenant]]*Table2[[#This Row],[Volume du contenant (L)]]</f>
        <v>2</v>
      </c>
      <c r="G372" s="24">
        <v>45177</v>
      </c>
      <c r="H372" s="3"/>
    </row>
    <row r="373" spans="2:8" x14ac:dyDescent="0.25">
      <c r="B373" s="3" t="s">
        <v>501</v>
      </c>
      <c r="C373" s="4" t="s">
        <v>504</v>
      </c>
      <c r="D373" s="4">
        <v>0.3</v>
      </c>
      <c r="E373" s="4">
        <v>7</v>
      </c>
      <c r="F373" s="3">
        <f>Table2[[#This Row],[Quantité de contenant]]*Table2[[#This Row],[Volume du contenant (L)]]</f>
        <v>2.1</v>
      </c>
      <c r="G373" s="24">
        <v>45177</v>
      </c>
      <c r="H373" s="3"/>
    </row>
    <row r="374" spans="2:8" x14ac:dyDescent="0.25">
      <c r="B374" s="3" t="s">
        <v>501</v>
      </c>
      <c r="C374" s="4" t="s">
        <v>505</v>
      </c>
      <c r="D374" s="4">
        <v>0.3</v>
      </c>
      <c r="E374" s="4">
        <v>12</v>
      </c>
      <c r="F374" s="3">
        <f>Table2[[#This Row],[Quantité de contenant]]*Table2[[#This Row],[Volume du contenant (L)]]</f>
        <v>3.5999999999999996</v>
      </c>
      <c r="G374" s="24">
        <v>45177</v>
      </c>
      <c r="H374" s="3"/>
    </row>
    <row r="375" spans="2:8" x14ac:dyDescent="0.25">
      <c r="B375" s="3" t="s">
        <v>506</v>
      </c>
      <c r="C375" s="4" t="s">
        <v>507</v>
      </c>
      <c r="D375" s="4">
        <v>5</v>
      </c>
      <c r="E375" s="4">
        <v>3</v>
      </c>
      <c r="F375" s="3">
        <f>Table2[[#This Row],[Quantité de contenant]]*Table2[[#This Row],[Volume du contenant (L)]]</f>
        <v>15</v>
      </c>
      <c r="G375" s="24">
        <v>45176</v>
      </c>
      <c r="H375" s="3"/>
    </row>
    <row r="376" spans="2:8" x14ac:dyDescent="0.25">
      <c r="B376" s="3" t="s">
        <v>506</v>
      </c>
      <c r="C376" s="5" t="s">
        <v>508</v>
      </c>
      <c r="D376" s="5">
        <v>5</v>
      </c>
      <c r="E376" s="5">
        <v>1</v>
      </c>
      <c r="F376" s="3">
        <f>Table2[[#This Row],[Quantité de contenant]]*Table2[[#This Row],[Volume du contenant (L)]]</f>
        <v>5</v>
      </c>
      <c r="G376" s="25">
        <v>45176</v>
      </c>
      <c r="H376" s="3"/>
    </row>
    <row r="377" spans="2:8" x14ac:dyDescent="0.25">
      <c r="B377" s="3" t="s">
        <v>509</v>
      </c>
      <c r="C377" s="5" t="s">
        <v>510</v>
      </c>
      <c r="D377" s="5">
        <v>0.4</v>
      </c>
      <c r="E377" s="5">
        <v>1</v>
      </c>
      <c r="F377" s="3">
        <f>Table2[[#This Row],[Quantité de contenant]]*Table2[[#This Row],[Volume du contenant (L)]]</f>
        <v>0.4</v>
      </c>
      <c r="G377" s="25">
        <v>45176</v>
      </c>
      <c r="H377" s="3"/>
    </row>
    <row r="378" spans="2:8" x14ac:dyDescent="0.25">
      <c r="B378" s="3" t="s">
        <v>509</v>
      </c>
      <c r="C378" s="4" t="s">
        <v>511</v>
      </c>
      <c r="D378" s="4">
        <v>0.5</v>
      </c>
      <c r="E378" s="4">
        <v>1</v>
      </c>
      <c r="F378" s="3">
        <f>Table2[[#This Row],[Quantité de contenant]]*Table2[[#This Row],[Volume du contenant (L)]]</f>
        <v>0.5</v>
      </c>
      <c r="G378" s="24">
        <v>45176</v>
      </c>
      <c r="H378" s="3"/>
    </row>
    <row r="379" spans="2:8" x14ac:dyDescent="0.25">
      <c r="B379" s="3" t="s">
        <v>509</v>
      </c>
      <c r="C379" s="4" t="s">
        <v>512</v>
      </c>
      <c r="D379" s="4">
        <v>0.3</v>
      </c>
      <c r="E379" s="4">
        <v>1</v>
      </c>
      <c r="F379" s="3">
        <f>Table2[[#This Row],[Quantité de contenant]]*Table2[[#This Row],[Volume du contenant (L)]]</f>
        <v>0.3</v>
      </c>
      <c r="G379" s="24">
        <v>45176</v>
      </c>
      <c r="H379" s="3"/>
    </row>
    <row r="380" spans="2:8" x14ac:dyDescent="0.25">
      <c r="B380" s="3" t="s">
        <v>509</v>
      </c>
      <c r="C380" s="4" t="s">
        <v>513</v>
      </c>
      <c r="D380" s="4">
        <v>0.4</v>
      </c>
      <c r="E380" s="4">
        <v>3</v>
      </c>
      <c r="F380" s="3">
        <f>Table2[[#This Row],[Quantité de contenant]]*Table2[[#This Row],[Volume du contenant (L)]]</f>
        <v>1.2000000000000002</v>
      </c>
      <c r="G380" s="24">
        <v>45176</v>
      </c>
      <c r="H380" s="3"/>
    </row>
    <row r="381" spans="2:8" x14ac:dyDescent="0.25">
      <c r="B381" s="3" t="s">
        <v>509</v>
      </c>
      <c r="C381" s="4" t="s">
        <v>514</v>
      </c>
      <c r="D381" s="4">
        <v>1</v>
      </c>
      <c r="E381" s="4">
        <v>2</v>
      </c>
      <c r="F381" s="3">
        <f>Table2[[#This Row],[Quantité de contenant]]*Table2[[#This Row],[Volume du contenant (L)]]</f>
        <v>2</v>
      </c>
      <c r="G381" s="24">
        <v>45176</v>
      </c>
      <c r="H381" s="3"/>
    </row>
    <row r="382" spans="2:8" x14ac:dyDescent="0.25">
      <c r="B382" s="3" t="s">
        <v>509</v>
      </c>
      <c r="C382" s="5" t="s">
        <v>515</v>
      </c>
      <c r="D382" s="5">
        <v>1</v>
      </c>
      <c r="E382" s="5">
        <v>1</v>
      </c>
      <c r="F382" s="3">
        <f>Table2[[#This Row],[Quantité de contenant]]*Table2[[#This Row],[Volume du contenant (L)]]</f>
        <v>1</v>
      </c>
      <c r="G382" s="25">
        <v>45176</v>
      </c>
      <c r="H382" s="3"/>
    </row>
    <row r="383" spans="2:8" x14ac:dyDescent="0.25">
      <c r="B383" s="3" t="s">
        <v>509</v>
      </c>
      <c r="C383" s="4" t="s">
        <v>516</v>
      </c>
      <c r="D383" s="4">
        <v>5.3800000000000001E-2</v>
      </c>
      <c r="E383" s="4">
        <v>2</v>
      </c>
      <c r="F383" s="3">
        <f>Table2[[#This Row],[Quantité de contenant]]*Table2[[#This Row],[Volume du contenant (L)]]</f>
        <v>0.1076</v>
      </c>
      <c r="G383" s="24">
        <v>45176</v>
      </c>
      <c r="H383" s="3"/>
    </row>
    <row r="384" spans="2:8" x14ac:dyDescent="0.25">
      <c r="B384" s="3" t="s">
        <v>509</v>
      </c>
      <c r="C384" s="4" t="s">
        <v>517</v>
      </c>
      <c r="D384" s="4">
        <v>2.8000000000000001E-2</v>
      </c>
      <c r="E384" s="4">
        <v>10</v>
      </c>
      <c r="F384" s="3">
        <f>Table2[[#This Row],[Quantité de contenant]]*Table2[[#This Row],[Volume du contenant (L)]]</f>
        <v>0.28000000000000003</v>
      </c>
      <c r="G384" s="24">
        <v>45176</v>
      </c>
      <c r="H384" s="3"/>
    </row>
    <row r="385" spans="2:8" x14ac:dyDescent="0.25">
      <c r="B385" s="3" t="s">
        <v>509</v>
      </c>
      <c r="C385" s="4" t="s">
        <v>518</v>
      </c>
      <c r="D385" s="4">
        <v>0.4</v>
      </c>
      <c r="E385" s="4">
        <v>3</v>
      </c>
      <c r="F385" s="3">
        <f>Table2[[#This Row],[Quantité de contenant]]*Table2[[#This Row],[Volume du contenant (L)]]</f>
        <v>1.2000000000000002</v>
      </c>
      <c r="G385" s="24">
        <v>45176</v>
      </c>
      <c r="H385" s="3"/>
    </row>
    <row r="386" spans="2:8" x14ac:dyDescent="0.25">
      <c r="B386" s="3" t="s">
        <v>509</v>
      </c>
      <c r="C386" s="4" t="s">
        <v>519</v>
      </c>
      <c r="D386" s="4">
        <v>0.4</v>
      </c>
      <c r="E386" s="4">
        <v>1</v>
      </c>
      <c r="F386" s="3">
        <f>Table2[[#This Row],[Quantité de contenant]]*Table2[[#This Row],[Volume du contenant (L)]]</f>
        <v>0.4</v>
      </c>
      <c r="G386" s="24">
        <v>45176</v>
      </c>
      <c r="H386" s="3"/>
    </row>
    <row r="387" spans="2:8" x14ac:dyDescent="0.25">
      <c r="B387" s="3" t="s">
        <v>509</v>
      </c>
      <c r="C387" s="4" t="s">
        <v>520</v>
      </c>
      <c r="D387" s="4">
        <v>0.4</v>
      </c>
      <c r="E387" s="4">
        <v>1</v>
      </c>
      <c r="F387" s="3">
        <f>Table2[[#This Row],[Quantité de contenant]]*Table2[[#This Row],[Volume du contenant (L)]]</f>
        <v>0.4</v>
      </c>
      <c r="G387" s="24">
        <v>45176</v>
      </c>
      <c r="H387" s="3"/>
    </row>
    <row r="388" spans="2:8" x14ac:dyDescent="0.25">
      <c r="B388" s="3" t="s">
        <v>509</v>
      </c>
      <c r="C388" s="4" t="s">
        <v>521</v>
      </c>
      <c r="D388" s="4">
        <v>0.39900000000000002</v>
      </c>
      <c r="E388" s="4">
        <v>4</v>
      </c>
      <c r="F388" s="3">
        <f>Table2[[#This Row],[Quantité de contenant]]*Table2[[#This Row],[Volume du contenant (L)]]</f>
        <v>1.5960000000000001</v>
      </c>
      <c r="G388" s="24">
        <v>45176</v>
      </c>
      <c r="H388" s="3"/>
    </row>
    <row r="389" spans="2:8" x14ac:dyDescent="0.25">
      <c r="B389" s="3" t="s">
        <v>509</v>
      </c>
      <c r="C389" s="5" t="s">
        <v>522</v>
      </c>
      <c r="D389" s="5">
        <v>0.6</v>
      </c>
      <c r="E389" s="5">
        <v>0</v>
      </c>
      <c r="F389" s="3">
        <f>Table2[[#This Row],[Quantité de contenant]]*Table2[[#This Row],[Volume du contenant (L)]]</f>
        <v>0</v>
      </c>
      <c r="G389" s="25">
        <v>45176</v>
      </c>
      <c r="H389" s="3"/>
    </row>
    <row r="390" spans="2:8" x14ac:dyDescent="0.25">
      <c r="B390" s="3" t="s">
        <v>509</v>
      </c>
      <c r="C390" s="4" t="s">
        <v>522</v>
      </c>
      <c r="D390" s="4">
        <v>0.6</v>
      </c>
      <c r="E390" s="4">
        <v>0</v>
      </c>
      <c r="F390" s="3">
        <f>Table2[[#This Row],[Quantité de contenant]]*Table2[[#This Row],[Volume du contenant (L)]]</f>
        <v>0</v>
      </c>
      <c r="G390" s="24">
        <v>45176</v>
      </c>
      <c r="H390" s="3"/>
    </row>
    <row r="391" spans="2:8" x14ac:dyDescent="0.25">
      <c r="B391" s="3" t="s">
        <v>523</v>
      </c>
      <c r="C391" s="4" t="s">
        <v>524</v>
      </c>
      <c r="D391" s="4">
        <v>5</v>
      </c>
      <c r="E391" s="4">
        <v>1</v>
      </c>
      <c r="F391" s="3">
        <f>Table2[[#This Row],[Quantité de contenant]]*Table2[[#This Row],[Volume du contenant (L)]]</f>
        <v>5</v>
      </c>
      <c r="G391" s="24">
        <v>45176</v>
      </c>
      <c r="H391" s="3"/>
    </row>
    <row r="392" spans="2:8" x14ac:dyDescent="0.25">
      <c r="B392" s="3" t="s">
        <v>523</v>
      </c>
      <c r="C392" s="4" t="s">
        <v>525</v>
      </c>
      <c r="D392" s="4">
        <v>5</v>
      </c>
      <c r="E392" s="4">
        <v>2</v>
      </c>
      <c r="F392" s="3">
        <f>Table2[[#This Row],[Quantité de contenant]]*Table2[[#This Row],[Volume du contenant (L)]]</f>
        <v>10</v>
      </c>
      <c r="G392" s="24">
        <v>45176</v>
      </c>
      <c r="H392" s="3"/>
    </row>
    <row r="393" spans="2:8" x14ac:dyDescent="0.25">
      <c r="B393" s="3" t="s">
        <v>523</v>
      </c>
      <c r="C393" s="4" t="s">
        <v>526</v>
      </c>
      <c r="D393" s="4">
        <v>5</v>
      </c>
      <c r="E393" s="4">
        <v>1</v>
      </c>
      <c r="F393" s="3">
        <f>Table2[[#This Row],[Quantité de contenant]]*Table2[[#This Row],[Volume du contenant (L)]]</f>
        <v>5</v>
      </c>
      <c r="G393" s="24">
        <v>45176</v>
      </c>
      <c r="H393" s="3"/>
    </row>
    <row r="394" spans="2:8" x14ac:dyDescent="0.25">
      <c r="B394" s="3" t="s">
        <v>523</v>
      </c>
      <c r="C394" s="4" t="s">
        <v>527</v>
      </c>
      <c r="D394" s="4">
        <v>0.4</v>
      </c>
      <c r="E394" s="4">
        <v>0</v>
      </c>
      <c r="F394" s="3">
        <f>Table2[[#This Row],[Quantité de contenant]]*Table2[[#This Row],[Volume du contenant (L)]]</f>
        <v>0</v>
      </c>
      <c r="G394" s="24">
        <v>45176</v>
      </c>
      <c r="H394" s="3"/>
    </row>
    <row r="395" spans="2:8" x14ac:dyDescent="0.25">
      <c r="B395" s="3" t="s">
        <v>528</v>
      </c>
      <c r="C395" s="4" t="s">
        <v>529</v>
      </c>
      <c r="D395" s="4">
        <v>0.3</v>
      </c>
      <c r="E395" s="4">
        <v>1</v>
      </c>
      <c r="F395" s="3">
        <f>Table2[[#This Row],[Quantité de contenant]]*Table2[[#This Row],[Volume du contenant (L)]]</f>
        <v>0.3</v>
      </c>
      <c r="G395" s="24">
        <v>45131</v>
      </c>
      <c r="H395" s="3"/>
    </row>
    <row r="396" spans="2:8" x14ac:dyDescent="0.25">
      <c r="B396" s="3" t="s">
        <v>528</v>
      </c>
      <c r="C396" s="4" t="s">
        <v>222</v>
      </c>
      <c r="D396" s="4">
        <v>0.3</v>
      </c>
      <c r="E396" s="4">
        <v>7</v>
      </c>
      <c r="F396" s="3">
        <f>Table2[[#This Row],[Quantité de contenant]]*Table2[[#This Row],[Volume du contenant (L)]]</f>
        <v>2.1</v>
      </c>
      <c r="G396" s="24">
        <v>45131</v>
      </c>
      <c r="H396" s="3"/>
    </row>
    <row r="397" spans="2:8" x14ac:dyDescent="0.25">
      <c r="B397" s="3" t="s">
        <v>528</v>
      </c>
      <c r="C397" s="4" t="s">
        <v>530</v>
      </c>
      <c r="D397" s="4">
        <v>0.5</v>
      </c>
      <c r="E397" s="4">
        <v>6</v>
      </c>
      <c r="F397" s="3">
        <f>Table2[[#This Row],[Quantité de contenant]]*Table2[[#This Row],[Volume du contenant (L)]]</f>
        <v>3</v>
      </c>
      <c r="G397" s="24">
        <v>45176</v>
      </c>
      <c r="H397" s="3"/>
    </row>
    <row r="398" spans="2:8" x14ac:dyDescent="0.25">
      <c r="B398" s="3" t="s">
        <v>528</v>
      </c>
      <c r="C398" s="4" t="s">
        <v>531</v>
      </c>
      <c r="D398" s="4">
        <v>0.5</v>
      </c>
      <c r="E398" s="4">
        <v>8</v>
      </c>
      <c r="F398" s="3">
        <f>Table2[[#This Row],[Quantité de contenant]]*Table2[[#This Row],[Volume du contenant (L)]]</f>
        <v>4</v>
      </c>
      <c r="G398" s="24">
        <v>45131</v>
      </c>
      <c r="H398" s="3"/>
    </row>
    <row r="399" spans="2:8" x14ac:dyDescent="0.25">
      <c r="B399" s="3" t="s">
        <v>528</v>
      </c>
      <c r="C399" s="4" t="s">
        <v>532</v>
      </c>
      <c r="D399" s="4">
        <v>0.4</v>
      </c>
      <c r="E399" s="4">
        <v>6</v>
      </c>
      <c r="F399" s="3">
        <f>Table2[[#This Row],[Quantité de contenant]]*Table2[[#This Row],[Volume du contenant (L)]]</f>
        <v>2.4000000000000004</v>
      </c>
      <c r="G399" s="24">
        <v>45131</v>
      </c>
      <c r="H399" s="3"/>
    </row>
    <row r="400" spans="2:8" x14ac:dyDescent="0.25">
      <c r="B400" s="3" t="s">
        <v>528</v>
      </c>
      <c r="C400" s="4" t="s">
        <v>533</v>
      </c>
      <c r="D400" s="4">
        <v>0.4</v>
      </c>
      <c r="E400" s="4">
        <v>6</v>
      </c>
      <c r="F400" s="3">
        <f>Table2[[#This Row],[Quantité de contenant]]*Table2[[#This Row],[Volume du contenant (L)]]</f>
        <v>2.4000000000000004</v>
      </c>
      <c r="G400" s="24">
        <v>45131</v>
      </c>
      <c r="H400" s="3"/>
    </row>
    <row r="401" spans="2:8" x14ac:dyDescent="0.25">
      <c r="B401" s="3" t="s">
        <v>534</v>
      </c>
      <c r="C401" s="4" t="s">
        <v>535</v>
      </c>
      <c r="D401" s="4">
        <v>4</v>
      </c>
      <c r="E401" s="4">
        <v>0</v>
      </c>
      <c r="F401" s="3">
        <f>Table2[[#This Row],[Quantité de contenant]]*Table2[[#This Row],[Volume du contenant (L)]]</f>
        <v>0</v>
      </c>
      <c r="G401" s="24">
        <v>45176</v>
      </c>
      <c r="H401" s="3"/>
    </row>
    <row r="402" spans="2:8" x14ac:dyDescent="0.25">
      <c r="B402" s="3" t="s">
        <v>534</v>
      </c>
      <c r="C402" s="4" t="s">
        <v>516</v>
      </c>
      <c r="D402" s="4">
        <v>5.3800000000000001E-2</v>
      </c>
      <c r="E402" s="4">
        <v>8</v>
      </c>
      <c r="F402" s="3">
        <f>Table2[[#This Row],[Quantité de contenant]]*Table2[[#This Row],[Volume du contenant (L)]]</f>
        <v>0.4304</v>
      </c>
      <c r="G402" s="24">
        <v>45131</v>
      </c>
      <c r="H402" s="3"/>
    </row>
    <row r="403" spans="2:8" x14ac:dyDescent="0.25">
      <c r="B403" s="3" t="s">
        <v>534</v>
      </c>
      <c r="C403" s="4" t="s">
        <v>536</v>
      </c>
      <c r="D403" s="4">
        <v>0.02</v>
      </c>
      <c r="E403" s="4">
        <v>2</v>
      </c>
      <c r="F403" s="3">
        <f>Table2[[#This Row],[Quantité de contenant]]*Table2[[#This Row],[Volume du contenant (L)]]</f>
        <v>0.04</v>
      </c>
      <c r="G403" s="24">
        <v>45131</v>
      </c>
      <c r="H403" s="3"/>
    </row>
    <row r="404" spans="2:8" x14ac:dyDescent="0.25">
      <c r="B404" s="3" t="s">
        <v>534</v>
      </c>
      <c r="C404" s="4" t="s">
        <v>537</v>
      </c>
      <c r="D404" s="4">
        <v>5.3199999999999997E-2</v>
      </c>
      <c r="E404" s="4">
        <v>12</v>
      </c>
      <c r="F404" s="3">
        <f>Table2[[#This Row],[Quantité de contenant]]*Table2[[#This Row],[Volume du contenant (L)]]</f>
        <v>0.63839999999999997</v>
      </c>
      <c r="G404" s="24">
        <v>45131</v>
      </c>
      <c r="H404" s="3"/>
    </row>
    <row r="405" spans="2:8" x14ac:dyDescent="0.25">
      <c r="B405" s="3" t="s">
        <v>534</v>
      </c>
      <c r="C405" s="4" t="s">
        <v>538</v>
      </c>
      <c r="D405" s="4">
        <v>6.3E-2</v>
      </c>
      <c r="E405" s="4">
        <v>1</v>
      </c>
      <c r="F405" s="3">
        <f>Table2[[#This Row],[Quantité de contenant]]*Table2[[#This Row],[Volume du contenant (L)]]</f>
        <v>6.3E-2</v>
      </c>
      <c r="G405" s="24">
        <v>45131</v>
      </c>
      <c r="H405" s="3"/>
    </row>
    <row r="406" spans="2:8" x14ac:dyDescent="0.25">
      <c r="B406" s="3" t="s">
        <v>534</v>
      </c>
      <c r="C406" s="4" t="s">
        <v>539</v>
      </c>
      <c r="D406" s="4">
        <v>5.5E-2</v>
      </c>
      <c r="E406" s="4">
        <v>19</v>
      </c>
      <c r="F406" s="3">
        <f>Table2[[#This Row],[Quantité de contenant]]*Table2[[#This Row],[Volume du contenant (L)]]</f>
        <v>1.0449999999999999</v>
      </c>
      <c r="G406" s="24">
        <v>45131</v>
      </c>
      <c r="H406" s="3"/>
    </row>
    <row r="407" spans="2:8" x14ac:dyDescent="0.25">
      <c r="B407" s="3" t="s">
        <v>534</v>
      </c>
      <c r="C407" s="4" t="s">
        <v>518</v>
      </c>
      <c r="D407" s="4">
        <v>0.4</v>
      </c>
      <c r="E407" s="4">
        <v>10</v>
      </c>
      <c r="F407" s="3">
        <f>Table2[[#This Row],[Quantité de contenant]]*Table2[[#This Row],[Volume du contenant (L)]]</f>
        <v>4</v>
      </c>
      <c r="G407" s="24">
        <v>45131</v>
      </c>
      <c r="H407" s="3"/>
    </row>
    <row r="408" spans="2:8" x14ac:dyDescent="0.25">
      <c r="B408" s="3" t="s">
        <v>534</v>
      </c>
      <c r="C408" s="4" t="s">
        <v>519</v>
      </c>
      <c r="D408" s="4">
        <v>0.4</v>
      </c>
      <c r="E408" s="4">
        <v>5</v>
      </c>
      <c r="F408" s="3">
        <f>Table2[[#This Row],[Quantité de contenant]]*Table2[[#This Row],[Volume du contenant (L)]]</f>
        <v>2</v>
      </c>
      <c r="G408" s="24">
        <v>45131</v>
      </c>
      <c r="H408" s="3"/>
    </row>
    <row r="409" spans="2:8" x14ac:dyDescent="0.25">
      <c r="B409" s="3" t="s">
        <v>534</v>
      </c>
      <c r="C409" s="5" t="s">
        <v>540</v>
      </c>
      <c r="D409" s="5">
        <v>0.1</v>
      </c>
      <c r="E409" s="5">
        <v>7</v>
      </c>
      <c r="F409" s="3">
        <f>Table2[[#This Row],[Quantité de contenant]]*Table2[[#This Row],[Volume du contenant (L)]]</f>
        <v>0.70000000000000007</v>
      </c>
      <c r="G409" s="25">
        <v>45131</v>
      </c>
      <c r="H409" s="3"/>
    </row>
    <row r="410" spans="2:8" x14ac:dyDescent="0.25">
      <c r="B410" s="3" t="s">
        <v>534</v>
      </c>
      <c r="C410" s="4" t="s">
        <v>541</v>
      </c>
      <c r="D410" s="4">
        <v>5</v>
      </c>
      <c r="E410" s="4">
        <v>1</v>
      </c>
      <c r="F410" s="3">
        <f>Table2[[#This Row],[Quantité de contenant]]*Table2[[#This Row],[Volume du contenant (L)]]</f>
        <v>5</v>
      </c>
      <c r="G410" s="24">
        <v>45131</v>
      </c>
      <c r="H410" s="3"/>
    </row>
    <row r="411" spans="2:8" x14ac:dyDescent="0.25">
      <c r="B411" s="3" t="s">
        <v>534</v>
      </c>
      <c r="C411" s="4" t="s">
        <v>542</v>
      </c>
      <c r="D411" s="4">
        <v>1</v>
      </c>
      <c r="E411" s="4">
        <v>2</v>
      </c>
      <c r="F411" s="3">
        <f>Table2[[#This Row],[Quantité de contenant]]*Table2[[#This Row],[Volume du contenant (L)]]</f>
        <v>2</v>
      </c>
      <c r="G411" s="24">
        <v>45131</v>
      </c>
      <c r="H411" s="3"/>
    </row>
    <row r="412" spans="2:8" x14ac:dyDescent="0.25">
      <c r="B412" s="3" t="s">
        <v>534</v>
      </c>
      <c r="C412" s="4" t="s">
        <v>543</v>
      </c>
      <c r="D412" s="4">
        <v>0.02</v>
      </c>
      <c r="E412" s="4">
        <v>4</v>
      </c>
      <c r="F412" s="3">
        <f>Table2[[#This Row],[Quantité de contenant]]*Table2[[#This Row],[Volume du contenant (L)]]</f>
        <v>0.08</v>
      </c>
      <c r="G412" s="24">
        <v>45131</v>
      </c>
      <c r="H412" s="3"/>
    </row>
    <row r="413" spans="2:8" x14ac:dyDescent="0.25">
      <c r="B413" s="3" t="s">
        <v>544</v>
      </c>
      <c r="C413" s="4" t="s">
        <v>545</v>
      </c>
      <c r="D413" s="4">
        <v>0.5</v>
      </c>
      <c r="E413" s="4">
        <v>10</v>
      </c>
      <c r="F413" s="3">
        <f>Table2[[#This Row],[Quantité de contenant]]*Table2[[#This Row],[Volume du contenant (L)]]</f>
        <v>5</v>
      </c>
      <c r="G413" s="24">
        <v>45176</v>
      </c>
      <c r="H413" s="3"/>
    </row>
    <row r="414" spans="2:8" x14ac:dyDescent="0.25">
      <c r="B414" s="3" t="s">
        <v>544</v>
      </c>
      <c r="C414" s="4" t="s">
        <v>546</v>
      </c>
      <c r="D414" s="4">
        <v>0.6</v>
      </c>
      <c r="E414" s="4">
        <v>22</v>
      </c>
      <c r="F414" s="3">
        <f>Table2[[#This Row],[Quantité de contenant]]*Table2[[#This Row],[Volume du contenant (L)]]</f>
        <v>13.2</v>
      </c>
      <c r="G414" s="24">
        <v>45176</v>
      </c>
      <c r="H414" s="3"/>
    </row>
    <row r="415" spans="2:8" x14ac:dyDescent="0.25">
      <c r="B415" s="3" t="s">
        <v>547</v>
      </c>
      <c r="C415" s="4" t="s">
        <v>548</v>
      </c>
      <c r="D415" s="4">
        <v>0.5</v>
      </c>
      <c r="E415" s="4">
        <v>3</v>
      </c>
      <c r="F415" s="3">
        <f>Table2[[#This Row],[Quantité de contenant]]*Table2[[#This Row],[Volume du contenant (L)]]</f>
        <v>1.5</v>
      </c>
      <c r="G415" s="24">
        <v>45176</v>
      </c>
      <c r="H415" s="3"/>
    </row>
    <row r="416" spans="2:8" x14ac:dyDescent="0.25">
      <c r="B416" s="3" t="s">
        <v>547</v>
      </c>
      <c r="C416" s="4" t="s">
        <v>549</v>
      </c>
      <c r="D416" s="4">
        <v>0.5</v>
      </c>
      <c r="E416" s="4">
        <v>1</v>
      </c>
      <c r="F416" s="3">
        <f>Table2[[#This Row],[Quantité de contenant]]*Table2[[#This Row],[Volume du contenant (L)]]</f>
        <v>0.5</v>
      </c>
      <c r="G416" s="24">
        <v>45176</v>
      </c>
      <c r="H416" s="3"/>
    </row>
    <row r="417" spans="2:8" x14ac:dyDescent="0.25">
      <c r="B417" s="3" t="s">
        <v>547</v>
      </c>
      <c r="C417" s="4" t="s">
        <v>550</v>
      </c>
      <c r="D417" s="4">
        <v>0.4</v>
      </c>
      <c r="E417" s="4">
        <v>28</v>
      </c>
      <c r="F417" s="3">
        <f>Table2[[#This Row],[Quantité de contenant]]*Table2[[#This Row],[Volume du contenant (L)]]</f>
        <v>11.200000000000001</v>
      </c>
      <c r="G417" s="25">
        <v>45176</v>
      </c>
      <c r="H417" s="3"/>
    </row>
    <row r="418" spans="2:8" x14ac:dyDescent="0.25">
      <c r="B418" s="3" t="s">
        <v>547</v>
      </c>
      <c r="C418" s="4" t="s">
        <v>458</v>
      </c>
      <c r="D418" s="4">
        <v>0.6</v>
      </c>
      <c r="E418" s="4">
        <v>5</v>
      </c>
      <c r="F418" s="3">
        <f>Table2[[#This Row],[Quantité de contenant]]*Table2[[#This Row],[Volume du contenant (L)]]</f>
        <v>3</v>
      </c>
      <c r="G418" s="24">
        <v>45176</v>
      </c>
      <c r="H418" s="3"/>
    </row>
    <row r="419" spans="2:8" x14ac:dyDescent="0.25">
      <c r="B419" s="3" t="s">
        <v>551</v>
      </c>
      <c r="C419" s="4" t="s">
        <v>458</v>
      </c>
      <c r="D419" s="4">
        <v>0.6</v>
      </c>
      <c r="E419" s="4">
        <v>15</v>
      </c>
      <c r="F419" s="3">
        <f>Table2[[#This Row],[Quantité de contenant]]*Table2[[#This Row],[Volume du contenant (L)]]</f>
        <v>9</v>
      </c>
      <c r="G419" s="24">
        <v>45176</v>
      </c>
      <c r="H419" s="3"/>
    </row>
    <row r="420" spans="2:8" x14ac:dyDescent="0.25">
      <c r="B420" s="3" t="s">
        <v>551</v>
      </c>
      <c r="C420" s="4" t="s">
        <v>552</v>
      </c>
      <c r="D420" s="4">
        <v>5</v>
      </c>
      <c r="E420" s="4">
        <v>1</v>
      </c>
      <c r="F420" s="3">
        <f>Table2[[#This Row],[Quantité de contenant]]*Table2[[#This Row],[Volume du contenant (L)]]</f>
        <v>5</v>
      </c>
      <c r="G420" s="24">
        <v>45176</v>
      </c>
      <c r="H420" s="3"/>
    </row>
    <row r="421" spans="2:8" x14ac:dyDescent="0.25">
      <c r="B421" s="3" t="s">
        <v>551</v>
      </c>
      <c r="C421" s="4" t="s">
        <v>553</v>
      </c>
      <c r="D421" s="4">
        <v>0.3</v>
      </c>
      <c r="E421" s="4">
        <v>1</v>
      </c>
      <c r="F421" s="3">
        <f>Table2[[#This Row],[Quantité de contenant]]*Table2[[#This Row],[Volume du contenant (L)]]</f>
        <v>0.3</v>
      </c>
      <c r="G421" s="24">
        <v>45176</v>
      </c>
      <c r="H421" s="3"/>
    </row>
    <row r="422" spans="2:8" x14ac:dyDescent="0.25">
      <c r="B422" s="3" t="s">
        <v>551</v>
      </c>
      <c r="C422" s="4" t="s">
        <v>554</v>
      </c>
      <c r="D422" s="4">
        <v>5</v>
      </c>
      <c r="E422" s="4">
        <v>1</v>
      </c>
      <c r="F422" s="3">
        <f>Table2[[#This Row],[Quantité de contenant]]*Table2[[#This Row],[Volume du contenant (L)]]</f>
        <v>5</v>
      </c>
      <c r="G422" s="24">
        <v>45176</v>
      </c>
      <c r="H422" s="3"/>
    </row>
    <row r="423" spans="2:8" x14ac:dyDescent="0.25">
      <c r="B423" s="3" t="s">
        <v>555</v>
      </c>
      <c r="C423" s="4" t="s">
        <v>556</v>
      </c>
      <c r="D423" s="4">
        <v>1</v>
      </c>
      <c r="E423" s="4">
        <v>17</v>
      </c>
      <c r="F423" s="3">
        <f>Table2[[#This Row],[Quantité de contenant]]*Table2[[#This Row],[Volume du contenant (L)]]</f>
        <v>17</v>
      </c>
      <c r="G423" s="24">
        <v>45176</v>
      </c>
      <c r="H423" s="3"/>
    </row>
    <row r="424" spans="2:8" x14ac:dyDescent="0.25">
      <c r="B424" s="3" t="s">
        <v>555</v>
      </c>
      <c r="C424" s="4" t="s">
        <v>185</v>
      </c>
      <c r="D424" s="4">
        <v>0.4</v>
      </c>
      <c r="E424" s="4">
        <v>1</v>
      </c>
      <c r="F424" s="3">
        <f>Table2[[#This Row],[Quantité de contenant]]*Table2[[#This Row],[Volume du contenant (L)]]</f>
        <v>0.4</v>
      </c>
      <c r="G424" s="24">
        <v>45176</v>
      </c>
      <c r="H424" s="3"/>
    </row>
    <row r="425" spans="2:8" x14ac:dyDescent="0.25">
      <c r="B425" s="3" t="s">
        <v>557</v>
      </c>
      <c r="C425" s="4" t="s">
        <v>556</v>
      </c>
      <c r="D425" s="4">
        <v>1</v>
      </c>
      <c r="E425" s="4">
        <v>17</v>
      </c>
      <c r="F425" s="3">
        <f>Table2[[#This Row],[Quantité de contenant]]*Table2[[#This Row],[Volume du contenant (L)]]</f>
        <v>17</v>
      </c>
      <c r="G425" s="24">
        <v>45176</v>
      </c>
      <c r="H425" s="3"/>
    </row>
    <row r="426" spans="2:8" x14ac:dyDescent="0.25">
      <c r="B426" s="3" t="s">
        <v>557</v>
      </c>
      <c r="C426" s="4" t="s">
        <v>558</v>
      </c>
      <c r="D426" s="4">
        <v>0.4</v>
      </c>
      <c r="E426" s="4">
        <v>1</v>
      </c>
      <c r="F426" s="3">
        <f>Table2[[#This Row],[Quantité de contenant]]*Table2[[#This Row],[Volume du contenant (L)]]</f>
        <v>0.4</v>
      </c>
      <c r="G426" s="24">
        <v>45176</v>
      </c>
      <c r="H426" s="3"/>
    </row>
    <row r="427" spans="2:8" x14ac:dyDescent="0.25">
      <c r="B427" s="3" t="s">
        <v>559</v>
      </c>
      <c r="C427" s="4" t="s">
        <v>560</v>
      </c>
      <c r="D427" s="4">
        <v>1</v>
      </c>
      <c r="E427" s="4">
        <v>14</v>
      </c>
      <c r="F427" s="3">
        <f>Table2[[#This Row],[Quantité de contenant]]*Table2[[#This Row],[Volume du contenant (L)]]</f>
        <v>14</v>
      </c>
      <c r="G427" s="24">
        <v>45176</v>
      </c>
      <c r="H427" s="3"/>
    </row>
    <row r="428" spans="2:8" x14ac:dyDescent="0.25">
      <c r="B428" s="3" t="s">
        <v>559</v>
      </c>
      <c r="C428" s="4" t="s">
        <v>561</v>
      </c>
      <c r="D428" s="4">
        <v>1.0999999999999999E-2</v>
      </c>
      <c r="E428" s="4">
        <v>33</v>
      </c>
      <c r="F428" s="3">
        <f>Table2[[#This Row],[Quantité de contenant]]*Table2[[#This Row],[Volume du contenant (L)]]</f>
        <v>0.36299999999999999</v>
      </c>
      <c r="G428" s="24">
        <v>45176</v>
      </c>
      <c r="H428" s="3"/>
    </row>
    <row r="429" spans="2:8" x14ac:dyDescent="0.25">
      <c r="B429" s="3" t="s">
        <v>559</v>
      </c>
      <c r="C429" s="4" t="s">
        <v>237</v>
      </c>
      <c r="D429" s="4">
        <v>0.1</v>
      </c>
      <c r="E429" s="4">
        <v>12</v>
      </c>
      <c r="F429" s="3">
        <f>Table2[[#This Row],[Quantité de contenant]]*Table2[[#This Row],[Volume du contenant (L)]]</f>
        <v>1.2000000000000002</v>
      </c>
      <c r="G429" s="24">
        <v>45176</v>
      </c>
      <c r="H429" s="3"/>
    </row>
    <row r="430" spans="2:8" x14ac:dyDescent="0.25">
      <c r="B430" s="3" t="s">
        <v>559</v>
      </c>
      <c r="C430" s="4" t="s">
        <v>562</v>
      </c>
      <c r="D430" s="4">
        <v>0.4</v>
      </c>
      <c r="E430" s="4">
        <v>3</v>
      </c>
      <c r="F430" s="3">
        <f>Table2[[#This Row],[Quantité de contenant]]*Table2[[#This Row],[Volume du contenant (L)]]</f>
        <v>1.2000000000000002</v>
      </c>
      <c r="G430" s="24">
        <v>45176</v>
      </c>
      <c r="H430" s="3"/>
    </row>
    <row r="431" spans="2:8" x14ac:dyDescent="0.25">
      <c r="B431" s="3" t="s">
        <v>563</v>
      </c>
      <c r="C431" s="4" t="s">
        <v>560</v>
      </c>
      <c r="D431" s="4">
        <v>1</v>
      </c>
      <c r="E431" s="4">
        <v>8</v>
      </c>
      <c r="F431" s="3">
        <f>Table2[[#This Row],[Quantité de contenant]]*Table2[[#This Row],[Volume du contenant (L)]]</f>
        <v>8</v>
      </c>
      <c r="G431" s="24">
        <v>45176</v>
      </c>
      <c r="H431" s="3"/>
    </row>
    <row r="432" spans="2:8" x14ac:dyDescent="0.25">
      <c r="B432" s="3" t="s">
        <v>563</v>
      </c>
      <c r="C432" s="4" t="s">
        <v>320</v>
      </c>
      <c r="D432" s="4">
        <v>5</v>
      </c>
      <c r="E432" s="4">
        <v>1</v>
      </c>
      <c r="F432" s="3">
        <f>Table2[[#This Row],[Quantité de contenant]]*Table2[[#This Row],[Volume du contenant (L)]]</f>
        <v>5</v>
      </c>
      <c r="G432" s="24">
        <v>45176</v>
      </c>
      <c r="H432" s="3"/>
    </row>
    <row r="433" spans="2:8" x14ac:dyDescent="0.25">
      <c r="B433" s="3" t="s">
        <v>563</v>
      </c>
      <c r="C433" s="4" t="s">
        <v>564</v>
      </c>
      <c r="D433" s="4">
        <v>0.5</v>
      </c>
      <c r="E433" s="4">
        <v>9</v>
      </c>
      <c r="F433" s="3">
        <f>Table2[[#This Row],[Quantité de contenant]]*Table2[[#This Row],[Volume du contenant (L)]]</f>
        <v>4.5</v>
      </c>
      <c r="G433" s="24">
        <v>45176</v>
      </c>
      <c r="H433" s="3"/>
    </row>
    <row r="434" spans="2:8" x14ac:dyDescent="0.25">
      <c r="B434" s="3" t="s">
        <v>565</v>
      </c>
      <c r="C434" s="4" t="s">
        <v>444</v>
      </c>
      <c r="D434" s="4">
        <v>0.05</v>
      </c>
      <c r="E434" s="4">
        <v>10</v>
      </c>
      <c r="F434" s="3">
        <f>Table2[[#This Row],[Quantité de contenant]]*Table2[[#This Row],[Volume du contenant (L)]]</f>
        <v>0.5</v>
      </c>
      <c r="G434" s="24">
        <v>45176</v>
      </c>
      <c r="H434" s="3"/>
    </row>
    <row r="435" spans="2:8" x14ac:dyDescent="0.25">
      <c r="B435" s="3" t="s">
        <v>565</v>
      </c>
      <c r="C435" s="4" t="s">
        <v>566</v>
      </c>
      <c r="D435" s="4">
        <v>0.05</v>
      </c>
      <c r="E435" s="4">
        <v>8</v>
      </c>
      <c r="F435" s="3">
        <f>Table2[[#This Row],[Quantité de contenant]]*Table2[[#This Row],[Volume du contenant (L)]]</f>
        <v>0.4</v>
      </c>
      <c r="G435" s="24">
        <v>45176</v>
      </c>
      <c r="H435" s="3"/>
    </row>
    <row r="436" spans="2:8" x14ac:dyDescent="0.25">
      <c r="B436" s="3" t="s">
        <v>565</v>
      </c>
      <c r="C436" s="4" t="s">
        <v>237</v>
      </c>
      <c r="D436" s="4">
        <v>0.3</v>
      </c>
      <c r="E436" s="4">
        <v>2</v>
      </c>
      <c r="F436" s="3">
        <f>Table2[[#This Row],[Quantité de contenant]]*Table2[[#This Row],[Volume du contenant (L)]]</f>
        <v>0.6</v>
      </c>
      <c r="G436" s="24">
        <v>45176</v>
      </c>
      <c r="H436" s="3"/>
    </row>
    <row r="437" spans="2:8" x14ac:dyDescent="0.25">
      <c r="B437" s="3" t="s">
        <v>565</v>
      </c>
      <c r="C437" s="4" t="s">
        <v>567</v>
      </c>
      <c r="D437" s="4">
        <v>0.3</v>
      </c>
      <c r="E437" s="4">
        <v>30</v>
      </c>
      <c r="F437" s="3">
        <f>Table2[[#This Row],[Quantité de contenant]]*Table2[[#This Row],[Volume du contenant (L)]]</f>
        <v>9</v>
      </c>
      <c r="G437" s="24">
        <v>45176</v>
      </c>
      <c r="H437" s="3"/>
    </row>
    <row r="438" spans="2:8" x14ac:dyDescent="0.25">
      <c r="B438" s="3" t="s">
        <v>565</v>
      </c>
      <c r="C438" s="4" t="s">
        <v>568</v>
      </c>
      <c r="D438" s="4">
        <v>0.3</v>
      </c>
      <c r="E438" s="4">
        <v>10</v>
      </c>
      <c r="F438" s="3">
        <f>Table2[[#This Row],[Quantité de contenant]]*Table2[[#This Row],[Volume du contenant (L)]]</f>
        <v>3</v>
      </c>
      <c r="G438" s="24">
        <v>45176</v>
      </c>
      <c r="H438" s="3"/>
    </row>
    <row r="439" spans="2:8" x14ac:dyDescent="0.25">
      <c r="B439" s="3" t="s">
        <v>565</v>
      </c>
      <c r="C439" s="4" t="s">
        <v>564</v>
      </c>
      <c r="D439" s="4">
        <v>0.5</v>
      </c>
      <c r="E439" s="4">
        <v>9</v>
      </c>
      <c r="F439" s="3">
        <f>Table2[[#This Row],[Quantité de contenant]]*Table2[[#This Row],[Volume du contenant (L)]]</f>
        <v>4.5</v>
      </c>
      <c r="G439" s="25">
        <v>45176</v>
      </c>
      <c r="H439" s="3"/>
    </row>
    <row r="440" spans="2:8" x14ac:dyDescent="0.25">
      <c r="B440" s="3" t="s">
        <v>569</v>
      </c>
      <c r="C440" s="4" t="s">
        <v>570</v>
      </c>
      <c r="D440" s="4">
        <v>0.05</v>
      </c>
      <c r="E440" s="4">
        <v>21</v>
      </c>
      <c r="F440" s="3">
        <f>Table2[[#This Row],[Quantité de contenant]]*Table2[[#This Row],[Volume du contenant (L)]]</f>
        <v>1.05</v>
      </c>
      <c r="G440" s="24">
        <v>45176</v>
      </c>
      <c r="H440" s="3"/>
    </row>
    <row r="441" spans="2:8" x14ac:dyDescent="0.25">
      <c r="B441" s="3" t="s">
        <v>569</v>
      </c>
      <c r="C441" s="4" t="s">
        <v>255</v>
      </c>
      <c r="D441" s="4">
        <v>0.05</v>
      </c>
      <c r="E441" s="4">
        <v>8</v>
      </c>
      <c r="F441" s="3">
        <f>Table2[[#This Row],[Quantité de contenant]]*Table2[[#This Row],[Volume du contenant (L)]]</f>
        <v>0.4</v>
      </c>
      <c r="G441" s="24">
        <v>45176</v>
      </c>
      <c r="H441" s="3"/>
    </row>
    <row r="442" spans="2:8" x14ac:dyDescent="0.25">
      <c r="B442" s="3" t="s">
        <v>569</v>
      </c>
      <c r="C442" s="4" t="s">
        <v>255</v>
      </c>
      <c r="D442" s="4">
        <v>2.5000000000000001E-2</v>
      </c>
      <c r="E442" s="4">
        <v>10</v>
      </c>
      <c r="F442" s="3">
        <f>Table2[[#This Row],[Quantité de contenant]]*Table2[[#This Row],[Volume du contenant (L)]]</f>
        <v>0.25</v>
      </c>
      <c r="G442" s="24">
        <v>45176</v>
      </c>
      <c r="H442" s="3"/>
    </row>
    <row r="443" spans="2:8" x14ac:dyDescent="0.25">
      <c r="B443" s="3" t="s">
        <v>569</v>
      </c>
      <c r="C443" s="4" t="s">
        <v>179</v>
      </c>
      <c r="D443" s="4">
        <v>0.05</v>
      </c>
      <c r="E443" s="4">
        <v>30</v>
      </c>
      <c r="F443" s="3">
        <f>Table2[[#This Row],[Quantité de contenant]]*Table2[[#This Row],[Volume du contenant (L)]]</f>
        <v>1.5</v>
      </c>
      <c r="G443" s="24">
        <v>45176</v>
      </c>
      <c r="H443" s="3"/>
    </row>
    <row r="444" spans="2:8" x14ac:dyDescent="0.25">
      <c r="B444" s="3" t="s">
        <v>569</v>
      </c>
      <c r="C444" s="4" t="s">
        <v>561</v>
      </c>
      <c r="D444" s="4">
        <v>1.0999999999999999E-2</v>
      </c>
      <c r="E444" s="4">
        <v>20</v>
      </c>
      <c r="F444" s="3">
        <f>Table2[[#This Row],[Quantité de contenant]]*Table2[[#This Row],[Volume du contenant (L)]]</f>
        <v>0.21999999999999997</v>
      </c>
      <c r="G444" s="24">
        <v>45176</v>
      </c>
      <c r="H444" s="3"/>
    </row>
    <row r="445" spans="2:8" x14ac:dyDescent="0.25">
      <c r="B445" s="3" t="s">
        <v>569</v>
      </c>
      <c r="C445" s="4" t="s">
        <v>257</v>
      </c>
      <c r="D445" s="4">
        <v>0.02</v>
      </c>
      <c r="E445" s="4">
        <v>6</v>
      </c>
      <c r="F445" s="3">
        <f>Table2[[#This Row],[Quantité de contenant]]*Table2[[#This Row],[Volume du contenant (L)]]</f>
        <v>0.12</v>
      </c>
      <c r="G445" s="24">
        <v>45176</v>
      </c>
      <c r="H445" s="3"/>
    </row>
    <row r="446" spans="2:8" x14ac:dyDescent="0.25">
      <c r="B446" s="3" t="s">
        <v>569</v>
      </c>
      <c r="C446" s="4" t="s">
        <v>258</v>
      </c>
      <c r="D446" s="4">
        <v>0.02</v>
      </c>
      <c r="E446" s="4">
        <v>11</v>
      </c>
      <c r="F446" s="3">
        <f>Table2[[#This Row],[Quantité de contenant]]*Table2[[#This Row],[Volume du contenant (L)]]</f>
        <v>0.22</v>
      </c>
      <c r="G446" s="24">
        <v>45176</v>
      </c>
      <c r="H446" s="3"/>
    </row>
    <row r="447" spans="2:8" x14ac:dyDescent="0.25">
      <c r="B447" s="3" t="s">
        <v>569</v>
      </c>
      <c r="C447" s="4" t="s">
        <v>197</v>
      </c>
      <c r="D447" s="4">
        <v>2.5000000000000001E-2</v>
      </c>
      <c r="E447" s="4">
        <v>9</v>
      </c>
      <c r="F447" s="3">
        <f>Table2[[#This Row],[Quantité de contenant]]*Table2[[#This Row],[Volume du contenant (L)]]</f>
        <v>0.22500000000000001</v>
      </c>
      <c r="G447" s="24">
        <v>45176</v>
      </c>
      <c r="H447" s="3"/>
    </row>
    <row r="448" spans="2:8" x14ac:dyDescent="0.25">
      <c r="B448" s="3" t="s">
        <v>569</v>
      </c>
      <c r="C448" s="4" t="s">
        <v>181</v>
      </c>
      <c r="D448" s="4">
        <v>0.05</v>
      </c>
      <c r="E448" s="4">
        <v>15</v>
      </c>
      <c r="F448" s="3">
        <f>Table2[[#This Row],[Quantité de contenant]]*Table2[[#This Row],[Volume du contenant (L)]]</f>
        <v>0.75</v>
      </c>
      <c r="G448" s="24">
        <v>45176</v>
      </c>
      <c r="H448" s="3"/>
    </row>
    <row r="449" spans="2:8" x14ac:dyDescent="0.25">
      <c r="B449" s="3" t="s">
        <v>569</v>
      </c>
      <c r="C449" s="4" t="s">
        <v>237</v>
      </c>
      <c r="D449" s="4">
        <v>0.1</v>
      </c>
      <c r="E449" s="4">
        <v>12</v>
      </c>
      <c r="F449" s="3">
        <f>Table2[[#This Row],[Quantité de contenant]]*Table2[[#This Row],[Volume du contenant (L)]]</f>
        <v>1.2000000000000002</v>
      </c>
      <c r="G449" s="24">
        <v>45176</v>
      </c>
      <c r="H449" s="3"/>
    </row>
    <row r="450" spans="2:8" x14ac:dyDescent="0.25">
      <c r="B450" s="3" t="s">
        <v>569</v>
      </c>
      <c r="C450" s="4" t="s">
        <v>571</v>
      </c>
      <c r="D450" s="4">
        <v>0.05</v>
      </c>
      <c r="E450" s="4">
        <v>9</v>
      </c>
      <c r="F450" s="3">
        <f>Table2[[#This Row],[Quantité de contenant]]*Table2[[#This Row],[Volume du contenant (L)]]</f>
        <v>0.45</v>
      </c>
      <c r="G450" s="24">
        <v>45176</v>
      </c>
      <c r="H450" s="3"/>
    </row>
    <row r="451" spans="2:8" x14ac:dyDescent="0.25">
      <c r="B451" s="3" t="s">
        <v>569</v>
      </c>
      <c r="C451" s="4" t="s">
        <v>260</v>
      </c>
      <c r="D451" s="4">
        <v>0.05</v>
      </c>
      <c r="E451" s="4">
        <v>7</v>
      </c>
      <c r="F451" s="3">
        <f>Table2[[#This Row],[Quantité de contenant]]*Table2[[#This Row],[Volume du contenant (L)]]</f>
        <v>0.35000000000000003</v>
      </c>
      <c r="G451" s="24">
        <v>45176</v>
      </c>
      <c r="H451" s="3"/>
    </row>
    <row r="452" spans="2:8" x14ac:dyDescent="0.25">
      <c r="B452" s="3" t="s">
        <v>572</v>
      </c>
      <c r="C452" s="4" t="s">
        <v>573</v>
      </c>
      <c r="D452" s="4">
        <v>0.4</v>
      </c>
      <c r="E452" s="4">
        <v>12</v>
      </c>
      <c r="F452" s="3">
        <f>Table2[[#This Row],[Quantité de contenant]]*Table2[[#This Row],[Volume du contenant (L)]]</f>
        <v>4.8000000000000007</v>
      </c>
      <c r="G452" s="24">
        <v>45176</v>
      </c>
      <c r="H452" s="3"/>
    </row>
    <row r="453" spans="2:8" x14ac:dyDescent="0.25">
      <c r="B453" s="3" t="s">
        <v>572</v>
      </c>
      <c r="C453" s="4" t="s">
        <v>574</v>
      </c>
      <c r="D453" s="4">
        <v>0.5</v>
      </c>
      <c r="E453" s="4">
        <v>1</v>
      </c>
      <c r="F453" s="3">
        <f>Table2[[#This Row],[Quantité de contenant]]*Table2[[#This Row],[Volume du contenant (L)]]</f>
        <v>0.5</v>
      </c>
      <c r="G453" s="24">
        <v>45176</v>
      </c>
      <c r="H453" s="3"/>
    </row>
    <row r="454" spans="2:8" x14ac:dyDescent="0.25">
      <c r="B454" s="3" t="s">
        <v>572</v>
      </c>
      <c r="C454" s="4" t="s">
        <v>575</v>
      </c>
      <c r="D454" s="4">
        <v>0.4</v>
      </c>
      <c r="E454" s="4">
        <v>3</v>
      </c>
      <c r="F454" s="3">
        <f>Table2[[#This Row],[Quantité de contenant]]*Table2[[#This Row],[Volume du contenant (L)]]</f>
        <v>1.2000000000000002</v>
      </c>
      <c r="G454" s="24">
        <v>45176</v>
      </c>
      <c r="H454" s="3"/>
    </row>
    <row r="455" spans="2:8" x14ac:dyDescent="0.25">
      <c r="B455" s="3" t="s">
        <v>572</v>
      </c>
      <c r="C455" s="4" t="s">
        <v>549</v>
      </c>
      <c r="D455" s="4">
        <v>0.5</v>
      </c>
      <c r="E455" s="4">
        <v>4</v>
      </c>
      <c r="F455" s="3">
        <f>Table2[[#This Row],[Quantité de contenant]]*Table2[[#This Row],[Volume du contenant (L)]]</f>
        <v>2</v>
      </c>
      <c r="G455" s="24">
        <v>45176</v>
      </c>
      <c r="H455" s="3"/>
    </row>
    <row r="456" spans="2:8" x14ac:dyDescent="0.25">
      <c r="B456" s="3" t="s">
        <v>572</v>
      </c>
      <c r="C456" s="4" t="s">
        <v>255</v>
      </c>
      <c r="D456" s="4">
        <v>0.05</v>
      </c>
      <c r="E456" s="4">
        <v>7</v>
      </c>
      <c r="F456" s="3">
        <f>Table2[[#This Row],[Quantité de contenant]]*Table2[[#This Row],[Volume du contenant (L)]]</f>
        <v>0.35000000000000003</v>
      </c>
      <c r="G456" s="24">
        <v>45176</v>
      </c>
      <c r="H456" s="3"/>
    </row>
    <row r="457" spans="2:8" x14ac:dyDescent="0.25">
      <c r="B457" s="3" t="s">
        <v>572</v>
      </c>
      <c r="C457" s="4" t="s">
        <v>255</v>
      </c>
      <c r="D457" s="4">
        <v>2.4E-2</v>
      </c>
      <c r="E457" s="4">
        <v>11</v>
      </c>
      <c r="F457" s="3">
        <f>Table2[[#This Row],[Quantité de contenant]]*Table2[[#This Row],[Volume du contenant (L)]]</f>
        <v>0.26400000000000001</v>
      </c>
      <c r="G457" s="24">
        <v>45176</v>
      </c>
      <c r="H457" s="3"/>
    </row>
    <row r="458" spans="2:8" x14ac:dyDescent="0.25">
      <c r="B458" s="3" t="s">
        <v>572</v>
      </c>
      <c r="C458" s="4" t="s">
        <v>576</v>
      </c>
      <c r="D458" s="4">
        <v>1</v>
      </c>
      <c r="E458" s="4">
        <v>6</v>
      </c>
      <c r="F458" s="3">
        <f>Table2[[#This Row],[Quantité de contenant]]*Table2[[#This Row],[Volume du contenant (L)]]</f>
        <v>6</v>
      </c>
      <c r="G458" s="24">
        <v>45176</v>
      </c>
      <c r="H458" s="3"/>
    </row>
    <row r="459" spans="2:8" x14ac:dyDescent="0.25">
      <c r="B459" s="3" t="s">
        <v>577</v>
      </c>
      <c r="C459" s="4" t="s">
        <v>556</v>
      </c>
      <c r="D459" s="4">
        <v>1</v>
      </c>
      <c r="E459" s="4">
        <v>2</v>
      </c>
      <c r="F459" s="3">
        <f>Table2[[#This Row],[Quantité de contenant]]*Table2[[#This Row],[Volume du contenant (L)]]</f>
        <v>2</v>
      </c>
      <c r="G459" s="24">
        <v>45176</v>
      </c>
      <c r="H459" s="3"/>
    </row>
    <row r="460" spans="2:8" x14ac:dyDescent="0.25">
      <c r="B460" s="3" t="s">
        <v>577</v>
      </c>
      <c r="C460" s="4" t="s">
        <v>548</v>
      </c>
      <c r="D460" s="4">
        <v>0.5</v>
      </c>
      <c r="E460" s="4">
        <v>4</v>
      </c>
      <c r="F460" s="3">
        <f>Table2[[#This Row],[Quantité de contenant]]*Table2[[#This Row],[Volume du contenant (L)]]</f>
        <v>2</v>
      </c>
      <c r="G460" s="24">
        <v>45176</v>
      </c>
      <c r="H460" s="3"/>
    </row>
    <row r="461" spans="2:8" x14ac:dyDescent="0.25">
      <c r="B461" s="3" t="s">
        <v>577</v>
      </c>
      <c r="C461" s="4" t="s">
        <v>472</v>
      </c>
      <c r="D461" s="4">
        <v>0.5</v>
      </c>
      <c r="E461" s="4">
        <v>5</v>
      </c>
      <c r="F461" s="3">
        <f>Table2[[#This Row],[Quantité de contenant]]*Table2[[#This Row],[Volume du contenant (L)]]</f>
        <v>2.5</v>
      </c>
      <c r="G461" s="24">
        <v>45176</v>
      </c>
      <c r="H461" s="3"/>
    </row>
    <row r="462" spans="2:8" x14ac:dyDescent="0.25">
      <c r="B462" s="3" t="s">
        <v>577</v>
      </c>
      <c r="C462" s="4" t="s">
        <v>578</v>
      </c>
      <c r="D462" s="4">
        <v>0.5</v>
      </c>
      <c r="E462" s="4">
        <v>1</v>
      </c>
      <c r="F462" s="3">
        <f>Table2[[#This Row],[Quantité de contenant]]*Table2[[#This Row],[Volume du contenant (L)]]</f>
        <v>0.5</v>
      </c>
      <c r="G462" s="24">
        <v>45176</v>
      </c>
      <c r="H462" s="3"/>
    </row>
    <row r="463" spans="2:8" x14ac:dyDescent="0.25">
      <c r="B463" s="3" t="s">
        <v>577</v>
      </c>
      <c r="C463" s="4" t="s">
        <v>579</v>
      </c>
      <c r="D463" s="4">
        <v>0.06</v>
      </c>
      <c r="E463" s="4">
        <v>3</v>
      </c>
      <c r="F463" s="3">
        <f>Table2[[#This Row],[Quantité de contenant]]*Table2[[#This Row],[Volume du contenant (L)]]</f>
        <v>0.18</v>
      </c>
      <c r="G463" s="24">
        <v>45176</v>
      </c>
      <c r="H463" s="3"/>
    </row>
    <row r="464" spans="2:8" x14ac:dyDescent="0.25">
      <c r="B464" s="3" t="s">
        <v>577</v>
      </c>
      <c r="C464" s="4" t="s">
        <v>580</v>
      </c>
      <c r="D464" s="4">
        <v>1</v>
      </c>
      <c r="E464" s="4">
        <v>1</v>
      </c>
      <c r="F464" s="3">
        <f>Table2[[#This Row],[Quantité de contenant]]*Table2[[#This Row],[Volume du contenant (L)]]</f>
        <v>1</v>
      </c>
      <c r="G464" s="24">
        <v>45176</v>
      </c>
      <c r="H464" s="3"/>
    </row>
    <row r="465" spans="2:8" x14ac:dyDescent="0.25">
      <c r="B465" s="3" t="s">
        <v>577</v>
      </c>
      <c r="C465" s="4" t="s">
        <v>458</v>
      </c>
      <c r="D465" s="4">
        <v>0.6</v>
      </c>
      <c r="E465" s="4">
        <v>5</v>
      </c>
      <c r="F465" s="3">
        <f>Table2[[#This Row],[Quantité de contenant]]*Table2[[#This Row],[Volume du contenant (L)]]</f>
        <v>3</v>
      </c>
      <c r="G465" s="24">
        <v>45176</v>
      </c>
      <c r="H465" s="3"/>
    </row>
    <row r="466" spans="2:8" x14ac:dyDescent="0.25">
      <c r="B466" s="3" t="s">
        <v>581</v>
      </c>
      <c r="C466" s="4" t="s">
        <v>582</v>
      </c>
      <c r="D466" s="4">
        <v>0.4</v>
      </c>
      <c r="E466" s="4">
        <v>9</v>
      </c>
      <c r="F466" s="3">
        <f>Table2[[#This Row],[Quantité de contenant]]*Table2[[#This Row],[Volume du contenant (L)]]</f>
        <v>3.6</v>
      </c>
      <c r="G466" s="24">
        <v>45176</v>
      </c>
      <c r="H466" s="3"/>
    </row>
    <row r="467" spans="2:8" x14ac:dyDescent="0.25">
      <c r="B467" s="3" t="s">
        <v>581</v>
      </c>
      <c r="C467" s="4" t="s">
        <v>583</v>
      </c>
      <c r="D467" s="4">
        <v>0.4</v>
      </c>
      <c r="E467" s="4">
        <v>1</v>
      </c>
      <c r="F467" s="3">
        <f>Table2[[#This Row],[Quantité de contenant]]*Table2[[#This Row],[Volume du contenant (L)]]</f>
        <v>0.4</v>
      </c>
      <c r="G467" s="24">
        <v>45176</v>
      </c>
      <c r="H467" s="19"/>
    </row>
    <row r="468" spans="2:8" x14ac:dyDescent="0.25">
      <c r="B468" s="3" t="s">
        <v>581</v>
      </c>
      <c r="C468" s="4" t="s">
        <v>549</v>
      </c>
      <c r="D468" s="4">
        <v>0.5</v>
      </c>
      <c r="E468" s="4">
        <v>5</v>
      </c>
      <c r="F468" s="3">
        <f>Table2[[#This Row],[Quantité de contenant]]*Table2[[#This Row],[Volume du contenant (L)]]</f>
        <v>2.5</v>
      </c>
      <c r="G468" s="24">
        <v>45176</v>
      </c>
      <c r="H468" s="19"/>
    </row>
    <row r="469" spans="2:8" x14ac:dyDescent="0.25">
      <c r="B469" s="3" t="s">
        <v>581</v>
      </c>
      <c r="C469" s="4" t="s">
        <v>584</v>
      </c>
      <c r="D469" s="4">
        <v>0.4</v>
      </c>
      <c r="E469" s="4">
        <v>8</v>
      </c>
      <c r="F469" s="3">
        <f>Table2[[#This Row],[Quantité de contenant]]*Table2[[#This Row],[Volume du contenant (L)]]</f>
        <v>3.2</v>
      </c>
      <c r="G469" s="24">
        <v>45176</v>
      </c>
      <c r="H469" s="19"/>
    </row>
    <row r="470" spans="2:8" x14ac:dyDescent="0.25">
      <c r="B470" s="3" t="s">
        <v>581</v>
      </c>
      <c r="C470" s="4" t="s">
        <v>250</v>
      </c>
      <c r="D470" s="4">
        <v>0.5</v>
      </c>
      <c r="E470" s="4">
        <v>8</v>
      </c>
      <c r="F470" s="3">
        <f>Table2[[#This Row],[Quantité de contenant]]*Table2[[#This Row],[Volume du contenant (L)]]</f>
        <v>4</v>
      </c>
      <c r="G470" s="24">
        <v>45176</v>
      </c>
      <c r="H470" s="19"/>
    </row>
    <row r="471" spans="2:8" x14ac:dyDescent="0.25">
      <c r="B471" s="3" t="s">
        <v>585</v>
      </c>
      <c r="C471" s="4" t="s">
        <v>586</v>
      </c>
      <c r="D471" s="4">
        <v>0.6</v>
      </c>
      <c r="E471" s="4">
        <v>4</v>
      </c>
      <c r="F471" s="3">
        <f>Table2[[#This Row],[Quantité de contenant]]*Table2[[#This Row],[Volume du contenant (L)]]</f>
        <v>2.4</v>
      </c>
      <c r="G471" s="24">
        <v>45176</v>
      </c>
      <c r="H471" s="19"/>
    </row>
    <row r="472" spans="2:8" x14ac:dyDescent="0.25">
      <c r="B472" s="3" t="s">
        <v>585</v>
      </c>
      <c r="C472" s="4" t="s">
        <v>458</v>
      </c>
      <c r="D472" s="4">
        <v>0.6</v>
      </c>
      <c r="E472" s="4">
        <v>11</v>
      </c>
      <c r="F472" s="3">
        <f>Table2[[#This Row],[Quantité de contenant]]*Table2[[#This Row],[Volume du contenant (L)]]</f>
        <v>6.6</v>
      </c>
      <c r="G472" s="24">
        <v>45176</v>
      </c>
      <c r="H472" s="19"/>
    </row>
    <row r="473" spans="2:8" x14ac:dyDescent="0.25">
      <c r="B473" s="3" t="s">
        <v>585</v>
      </c>
      <c r="C473" s="4" t="s">
        <v>587</v>
      </c>
      <c r="D473" s="4">
        <v>0.5</v>
      </c>
      <c r="E473" s="4">
        <v>15</v>
      </c>
      <c r="F473" s="3">
        <f>Table2[[#This Row],[Quantité de contenant]]*Table2[[#This Row],[Volume du contenant (L)]]</f>
        <v>7.5</v>
      </c>
      <c r="G473" s="24">
        <v>45176</v>
      </c>
      <c r="H473" s="3"/>
    </row>
    <row r="474" spans="2:8" x14ac:dyDescent="0.25">
      <c r="B474" s="3" t="s">
        <v>588</v>
      </c>
      <c r="C474" s="4" t="s">
        <v>227</v>
      </c>
      <c r="D474" s="4">
        <v>0.4</v>
      </c>
      <c r="E474" s="4">
        <v>6</v>
      </c>
      <c r="F474" s="3">
        <f>Table2[[#This Row],[Quantité de contenant]]*Table2[[#This Row],[Volume du contenant (L)]]</f>
        <v>2.4000000000000004</v>
      </c>
      <c r="G474" s="24">
        <v>45176</v>
      </c>
      <c r="H474" s="3"/>
    </row>
    <row r="475" spans="2:8" x14ac:dyDescent="0.25">
      <c r="B475" s="3" t="s">
        <v>588</v>
      </c>
      <c r="C475" s="4" t="s">
        <v>307</v>
      </c>
      <c r="D475" s="4">
        <v>1</v>
      </c>
      <c r="E475" s="4">
        <v>2</v>
      </c>
      <c r="F475" s="3">
        <f>Table2[[#This Row],[Quantité de contenant]]*Table2[[#This Row],[Volume du contenant (L)]]</f>
        <v>2</v>
      </c>
      <c r="G475" s="24">
        <v>45176</v>
      </c>
      <c r="H475" s="19"/>
    </row>
    <row r="476" spans="2:8" x14ac:dyDescent="0.25">
      <c r="B476" s="3" t="s">
        <v>588</v>
      </c>
      <c r="C476" s="4" t="s">
        <v>589</v>
      </c>
      <c r="D476" s="4">
        <v>0.1</v>
      </c>
      <c r="E476" s="4">
        <v>9</v>
      </c>
      <c r="F476" s="3">
        <f>Table2[[#This Row],[Quantité de contenant]]*Table2[[#This Row],[Volume du contenant (L)]]</f>
        <v>0.9</v>
      </c>
      <c r="G476" s="24">
        <v>45176</v>
      </c>
      <c r="H476" s="19"/>
    </row>
    <row r="477" spans="2:8" x14ac:dyDescent="0.25">
      <c r="B477" s="3" t="s">
        <v>588</v>
      </c>
      <c r="C477" s="4" t="s">
        <v>590</v>
      </c>
      <c r="D477" s="4">
        <v>0.3</v>
      </c>
      <c r="E477" s="4">
        <v>1</v>
      </c>
      <c r="F477" s="3">
        <f>Table2[[#This Row],[Quantité de contenant]]*Table2[[#This Row],[Volume du contenant (L)]]</f>
        <v>0.3</v>
      </c>
      <c r="G477" s="24">
        <v>45176</v>
      </c>
      <c r="H477" s="19"/>
    </row>
    <row r="478" spans="2:8" x14ac:dyDescent="0.25">
      <c r="B478" s="3" t="s">
        <v>588</v>
      </c>
      <c r="C478" s="4" t="s">
        <v>591</v>
      </c>
      <c r="D478" s="4">
        <v>0.5</v>
      </c>
      <c r="E478" s="4">
        <v>7</v>
      </c>
      <c r="F478" s="3">
        <f>Table2[[#This Row],[Quantité de contenant]]*Table2[[#This Row],[Volume du contenant (L)]]</f>
        <v>3.5</v>
      </c>
      <c r="G478" s="24">
        <v>45176</v>
      </c>
      <c r="H478" s="19"/>
    </row>
    <row r="479" spans="2:8" x14ac:dyDescent="0.25">
      <c r="B479" s="3" t="s">
        <v>588</v>
      </c>
      <c r="C479" s="4" t="s">
        <v>561</v>
      </c>
      <c r="D479" s="4">
        <v>0.05</v>
      </c>
      <c r="E479" s="4">
        <v>12</v>
      </c>
      <c r="F479" s="3">
        <f>Table2[[#This Row],[Quantité de contenant]]*Table2[[#This Row],[Volume du contenant (L)]]</f>
        <v>0.60000000000000009</v>
      </c>
      <c r="G479" s="24">
        <v>45176</v>
      </c>
      <c r="H479" s="19"/>
    </row>
    <row r="480" spans="2:8" x14ac:dyDescent="0.25">
      <c r="B480" s="3" t="s">
        <v>588</v>
      </c>
      <c r="C480" s="4" t="s">
        <v>258</v>
      </c>
      <c r="D480" s="4">
        <v>0.02</v>
      </c>
      <c r="E480" s="4">
        <v>7</v>
      </c>
      <c r="F480" s="3">
        <f>Table2[[#This Row],[Quantité de contenant]]*Table2[[#This Row],[Volume du contenant (L)]]</f>
        <v>0.14000000000000001</v>
      </c>
      <c r="G480" s="24">
        <v>45176</v>
      </c>
      <c r="H480" s="19"/>
    </row>
    <row r="481" spans="2:8" x14ac:dyDescent="0.25">
      <c r="B481" s="3" t="s">
        <v>588</v>
      </c>
      <c r="C481" s="4" t="s">
        <v>444</v>
      </c>
      <c r="D481" s="4">
        <v>0.05</v>
      </c>
      <c r="E481" s="4">
        <v>2</v>
      </c>
      <c r="F481" s="3">
        <f>Table2[[#This Row],[Quantité de contenant]]*Table2[[#This Row],[Volume du contenant (L)]]</f>
        <v>0.1</v>
      </c>
      <c r="G481" s="24">
        <v>45176</v>
      </c>
      <c r="H481" s="3"/>
    </row>
    <row r="482" spans="2:8" x14ac:dyDescent="0.25">
      <c r="B482" s="3" t="s">
        <v>588</v>
      </c>
      <c r="C482" s="4" t="s">
        <v>592</v>
      </c>
      <c r="D482" s="4">
        <v>1</v>
      </c>
      <c r="E482" s="4">
        <v>0.3</v>
      </c>
      <c r="F482" s="3">
        <f>Table2[[#This Row],[Quantité de contenant]]*Table2[[#This Row],[Volume du contenant (L)]]</f>
        <v>0.3</v>
      </c>
      <c r="G482" s="24">
        <v>45176</v>
      </c>
      <c r="H482" s="3"/>
    </row>
    <row r="483" spans="2:8" x14ac:dyDescent="0.25">
      <c r="B483" s="3" t="s">
        <v>588</v>
      </c>
      <c r="C483" s="4" t="s">
        <v>237</v>
      </c>
      <c r="D483" s="4">
        <v>1</v>
      </c>
      <c r="E483" s="4">
        <v>0.3</v>
      </c>
      <c r="F483" s="3">
        <f>Table2[[#This Row],[Quantité de contenant]]*Table2[[#This Row],[Volume du contenant (L)]]</f>
        <v>0.3</v>
      </c>
      <c r="G483" s="24">
        <v>45176</v>
      </c>
      <c r="H483" s="3"/>
    </row>
    <row r="484" spans="2:8" x14ac:dyDescent="0.25">
      <c r="B484" s="3" t="s">
        <v>588</v>
      </c>
      <c r="C484" s="5" t="s">
        <v>593</v>
      </c>
      <c r="D484" s="5">
        <v>0.05</v>
      </c>
      <c r="E484" s="5">
        <v>2</v>
      </c>
      <c r="F484" s="3">
        <f>Table2[[#This Row],[Quantité de contenant]]*Table2[[#This Row],[Volume du contenant (L)]]</f>
        <v>0.1</v>
      </c>
      <c r="G484" s="24">
        <v>45176</v>
      </c>
      <c r="H484" s="3"/>
    </row>
    <row r="485" spans="2:8" x14ac:dyDescent="0.25">
      <c r="B485" s="3" t="s">
        <v>588</v>
      </c>
      <c r="C485" s="5" t="s">
        <v>458</v>
      </c>
      <c r="D485" s="5">
        <v>0.6</v>
      </c>
      <c r="E485" s="5">
        <v>5</v>
      </c>
      <c r="F485" s="3">
        <f>Table2[[#This Row],[Quantité de contenant]]*Table2[[#This Row],[Volume du contenant (L)]]</f>
        <v>3</v>
      </c>
      <c r="G485" s="24">
        <v>45176</v>
      </c>
      <c r="H485" s="3"/>
    </row>
    <row r="486" spans="2:8" x14ac:dyDescent="0.25">
      <c r="B486" s="3" t="s">
        <v>594</v>
      </c>
      <c r="C486" s="5" t="s">
        <v>227</v>
      </c>
      <c r="D486" s="5">
        <v>0.4</v>
      </c>
      <c r="E486" s="5">
        <v>6</v>
      </c>
      <c r="F486" s="3">
        <f>Table2[[#This Row],[Quantité de contenant]]*Table2[[#This Row],[Volume du contenant (L)]]</f>
        <v>2.4000000000000004</v>
      </c>
      <c r="G486" s="24">
        <v>45176</v>
      </c>
    </row>
    <row r="487" spans="2:8" x14ac:dyDescent="0.25">
      <c r="B487" s="3" t="s">
        <v>594</v>
      </c>
      <c r="C487" s="5" t="s">
        <v>548</v>
      </c>
      <c r="D487" s="5">
        <v>0.5</v>
      </c>
      <c r="E487" s="5">
        <v>17</v>
      </c>
      <c r="F487" s="3">
        <f>Table2[[#This Row],[Quantité de contenant]]*Table2[[#This Row],[Volume du contenant (L)]]</f>
        <v>8.5</v>
      </c>
      <c r="G487" s="24">
        <v>45176</v>
      </c>
    </row>
    <row r="488" spans="2:8" x14ac:dyDescent="0.25">
      <c r="B488" s="3" t="s">
        <v>594</v>
      </c>
      <c r="C488" s="5" t="s">
        <v>262</v>
      </c>
      <c r="D488" s="5">
        <v>1</v>
      </c>
      <c r="E488" s="5">
        <v>1</v>
      </c>
      <c r="F488" s="3">
        <f>Table2[[#This Row],[Quantité de contenant]]*Table2[[#This Row],[Volume du contenant (L)]]</f>
        <v>1</v>
      </c>
      <c r="G488" s="24">
        <v>45176</v>
      </c>
    </row>
    <row r="489" spans="2:8" x14ac:dyDescent="0.25">
      <c r="B489" s="3" t="s">
        <v>594</v>
      </c>
      <c r="C489" s="4" t="s">
        <v>595</v>
      </c>
      <c r="D489" s="4">
        <v>0.37</v>
      </c>
      <c r="E489" s="4">
        <v>5</v>
      </c>
      <c r="F489" s="3">
        <f>Table2[[#This Row],[Quantité de contenant]]*Table2[[#This Row],[Volume du contenant (L)]]</f>
        <v>1.85</v>
      </c>
      <c r="G489" s="24">
        <v>45176</v>
      </c>
    </row>
    <row r="490" spans="2:8" x14ac:dyDescent="0.25">
      <c r="B490" s="3" t="s">
        <v>594</v>
      </c>
      <c r="C490" s="5" t="s">
        <v>596</v>
      </c>
      <c r="D490" s="5">
        <v>1</v>
      </c>
      <c r="E490" s="5">
        <v>1</v>
      </c>
      <c r="F490" s="3">
        <f>Table2[[#This Row],[Quantité de contenant]]*Table2[[#This Row],[Volume du contenant (L)]]</f>
        <v>1</v>
      </c>
      <c r="G490" s="24">
        <v>45176</v>
      </c>
    </row>
    <row r="491" spans="2:8" x14ac:dyDescent="0.25">
      <c r="B491" s="3" t="s">
        <v>597</v>
      </c>
      <c r="C491" s="4" t="s">
        <v>598</v>
      </c>
      <c r="D491" s="4">
        <v>208</v>
      </c>
      <c r="E491" s="4">
        <v>8</v>
      </c>
      <c r="F491" s="3">
        <f>Table2[[#This Row],[Quantité de contenant]]*Table2[[#This Row],[Volume du contenant (L)]]</f>
        <v>1664</v>
      </c>
      <c r="G491" s="24">
        <v>45134</v>
      </c>
    </row>
    <row r="492" spans="2:8" x14ac:dyDescent="0.25">
      <c r="B492" s="3" t="s">
        <v>599</v>
      </c>
      <c r="C492" s="4" t="s">
        <v>600</v>
      </c>
      <c r="D492" s="4">
        <v>208</v>
      </c>
      <c r="E492" s="4">
        <v>1</v>
      </c>
      <c r="F492" s="3">
        <f>Table2[[#This Row],[Quantité de contenant]]*Table2[[#This Row],[Volume du contenant (L)]]</f>
        <v>208</v>
      </c>
      <c r="G492" s="24">
        <v>45177</v>
      </c>
    </row>
    <row r="493" spans="2:8" x14ac:dyDescent="0.25">
      <c r="B493" s="3" t="s">
        <v>601</v>
      </c>
      <c r="C493" s="4" t="s">
        <v>602</v>
      </c>
      <c r="D493" s="4">
        <v>208</v>
      </c>
      <c r="E493" s="4">
        <v>1</v>
      </c>
      <c r="F493" s="3">
        <f>Table2[[#This Row],[Quantité de contenant]]*Table2[[#This Row],[Volume du contenant (L)]]</f>
        <v>208</v>
      </c>
      <c r="G493" s="24">
        <v>45177</v>
      </c>
    </row>
    <row r="494" spans="2:8" x14ac:dyDescent="0.25">
      <c r="B494" s="3" t="s">
        <v>603</v>
      </c>
      <c r="C494" s="4" t="s">
        <v>602</v>
      </c>
      <c r="D494" s="4">
        <v>208</v>
      </c>
      <c r="E494" s="4">
        <v>1</v>
      </c>
      <c r="F494" s="3">
        <f>Table2[[#This Row],[Quantité de contenant]]*Table2[[#This Row],[Volume du contenant (L)]]</f>
        <v>208</v>
      </c>
      <c r="G494" s="24">
        <v>45177</v>
      </c>
    </row>
    <row r="495" spans="2:8" x14ac:dyDescent="0.25">
      <c r="B495" s="3" t="s">
        <v>604</v>
      </c>
      <c r="C495" s="4" t="s">
        <v>605</v>
      </c>
      <c r="D495" s="4">
        <v>180</v>
      </c>
      <c r="E495" s="4">
        <v>1</v>
      </c>
      <c r="F495" s="3">
        <f>Table2[[#This Row],[Quantité de contenant]]*Table2[[#This Row],[Volume du contenant (L)]]</f>
        <v>180</v>
      </c>
      <c r="G495" s="24">
        <v>45177</v>
      </c>
    </row>
    <row r="496" spans="2:8" x14ac:dyDescent="0.25">
      <c r="B496" s="3" t="s">
        <v>606</v>
      </c>
      <c r="C496" s="4" t="s">
        <v>607</v>
      </c>
      <c r="D496" s="4">
        <v>208</v>
      </c>
      <c r="E496" s="4">
        <v>1</v>
      </c>
      <c r="F496" s="3">
        <f>Table2[[#This Row],[Quantité de contenant]]*Table2[[#This Row],[Volume du contenant (L)]]</f>
        <v>208</v>
      </c>
      <c r="G496" s="24">
        <v>45177</v>
      </c>
    </row>
    <row r="497" spans="2:7" x14ac:dyDescent="0.25">
      <c r="B497" s="3" t="s">
        <v>608</v>
      </c>
      <c r="C497" s="4" t="s">
        <v>607</v>
      </c>
      <c r="D497" s="4">
        <v>208</v>
      </c>
      <c r="E497" s="4">
        <v>1</v>
      </c>
      <c r="F497" s="3">
        <f>Table2[[#This Row],[Quantité de contenant]]*Table2[[#This Row],[Volume du contenant (L)]]</f>
        <v>208</v>
      </c>
      <c r="G497" s="24">
        <v>45177</v>
      </c>
    </row>
    <row r="498" spans="2:7" x14ac:dyDescent="0.25">
      <c r="B498" s="3" t="s">
        <v>609</v>
      </c>
      <c r="C498" s="4" t="s">
        <v>607</v>
      </c>
      <c r="D498" s="4">
        <v>208</v>
      </c>
      <c r="E498" s="4">
        <v>1</v>
      </c>
      <c r="F498" s="3">
        <f>Table2[[#This Row],[Quantité de contenant]]*Table2[[#This Row],[Volume du contenant (L)]]</f>
        <v>208</v>
      </c>
      <c r="G498" s="24">
        <v>45177</v>
      </c>
    </row>
    <row r="499" spans="2:7" x14ac:dyDescent="0.25">
      <c r="B499" s="3" t="s">
        <v>610</v>
      </c>
      <c r="C499" s="4" t="s">
        <v>607</v>
      </c>
      <c r="D499" s="4">
        <v>208</v>
      </c>
      <c r="E499" s="4">
        <v>1</v>
      </c>
      <c r="F499" s="3">
        <f>Table2[[#This Row],[Quantité de contenant]]*Table2[[#This Row],[Volume du contenant (L)]]</f>
        <v>208</v>
      </c>
      <c r="G499" s="24">
        <v>45177</v>
      </c>
    </row>
    <row r="500" spans="2:7" x14ac:dyDescent="0.25">
      <c r="B500" s="3" t="s">
        <v>611</v>
      </c>
      <c r="C500" s="4" t="s">
        <v>612</v>
      </c>
      <c r="D500" s="4">
        <v>208</v>
      </c>
      <c r="E500" s="4">
        <v>1</v>
      </c>
      <c r="F500" s="3">
        <f>Table2[[#This Row],[Quantité de contenant]]*Table2[[#This Row],[Volume du contenant (L)]]</f>
        <v>208</v>
      </c>
      <c r="G500" s="24">
        <v>45177</v>
      </c>
    </row>
    <row r="501" spans="2:7" x14ac:dyDescent="0.25">
      <c r="B501" s="3" t="s">
        <v>613</v>
      </c>
      <c r="C501" s="4" t="s">
        <v>614</v>
      </c>
      <c r="D501" s="4">
        <v>208</v>
      </c>
      <c r="E501" s="4">
        <v>1</v>
      </c>
      <c r="F501" s="3">
        <f>Table2[[#This Row],[Quantité de contenant]]*Table2[[#This Row],[Volume du contenant (L)]]</f>
        <v>208</v>
      </c>
      <c r="G501" s="24">
        <v>45177</v>
      </c>
    </row>
    <row r="502" spans="2:7" x14ac:dyDescent="0.25">
      <c r="B502" s="3" t="s">
        <v>615</v>
      </c>
      <c r="C502" s="4" t="s">
        <v>616</v>
      </c>
      <c r="D502" s="4">
        <v>5</v>
      </c>
      <c r="E502" s="4">
        <v>8</v>
      </c>
      <c r="F502" s="3">
        <f>Table2[[#This Row],[Quantité de contenant]]*Table2[[#This Row],[Volume du contenant (L)]]</f>
        <v>40</v>
      </c>
      <c r="G502" s="24">
        <v>45134</v>
      </c>
    </row>
    <row r="503" spans="2:7" x14ac:dyDescent="0.25">
      <c r="B503" s="3" t="s">
        <v>617</v>
      </c>
      <c r="C503" s="4" t="s">
        <v>618</v>
      </c>
      <c r="D503" s="4">
        <v>208</v>
      </c>
      <c r="E503" s="4">
        <v>1</v>
      </c>
      <c r="F503" s="3">
        <f>Table2[[#This Row],[Quantité de contenant]]*Table2[[#This Row],[Volume du contenant (L)]]</f>
        <v>208</v>
      </c>
      <c r="G503" s="24">
        <v>45134</v>
      </c>
    </row>
    <row r="504" spans="2:7" x14ac:dyDescent="0.25">
      <c r="B504" s="3" t="s">
        <v>619</v>
      </c>
      <c r="C504" s="4" t="s">
        <v>614</v>
      </c>
      <c r="D504" s="4">
        <v>208</v>
      </c>
      <c r="E504" s="4">
        <v>1</v>
      </c>
      <c r="F504" s="3">
        <f>Table2[[#This Row],[Quantité de contenant]]*Table2[[#This Row],[Volume du contenant (L)]]</f>
        <v>208</v>
      </c>
      <c r="G504" s="24">
        <v>45177</v>
      </c>
    </row>
    <row r="505" spans="2:7" x14ac:dyDescent="0.25">
      <c r="B505" s="3" t="s">
        <v>620</v>
      </c>
      <c r="C505" s="4" t="s">
        <v>614</v>
      </c>
      <c r="D505" s="4">
        <v>208</v>
      </c>
      <c r="E505" s="4">
        <v>1</v>
      </c>
      <c r="F505" s="3">
        <f>Table2[[#This Row],[Quantité de contenant]]*Table2[[#This Row],[Volume du contenant (L)]]</f>
        <v>208</v>
      </c>
      <c r="G505" s="24">
        <v>45177</v>
      </c>
    </row>
    <row r="506" spans="2:7" x14ac:dyDescent="0.25">
      <c r="B506" s="3" t="s">
        <v>621</v>
      </c>
      <c r="C506" s="4" t="s">
        <v>614</v>
      </c>
      <c r="D506" s="4">
        <v>208</v>
      </c>
      <c r="E506" s="4">
        <v>1</v>
      </c>
      <c r="F506" s="3">
        <f>Table2[[#This Row],[Quantité de contenant]]*Table2[[#This Row],[Volume du contenant (L)]]</f>
        <v>208</v>
      </c>
      <c r="G506" s="24">
        <v>45177</v>
      </c>
    </row>
    <row r="507" spans="2:7" x14ac:dyDescent="0.25">
      <c r="B507" s="3" t="s">
        <v>622</v>
      </c>
      <c r="C507" s="4" t="s">
        <v>614</v>
      </c>
      <c r="D507" s="4">
        <v>208</v>
      </c>
      <c r="E507" s="4">
        <v>1</v>
      </c>
      <c r="F507" s="3">
        <f>Table2[[#This Row],[Quantité de contenant]]*Table2[[#This Row],[Volume du contenant (L)]]</f>
        <v>208</v>
      </c>
      <c r="G507" s="24">
        <v>45177</v>
      </c>
    </row>
    <row r="508" spans="2:7" x14ac:dyDescent="0.25">
      <c r="B508" s="3" t="s">
        <v>623</v>
      </c>
      <c r="C508" s="4" t="s">
        <v>614</v>
      </c>
      <c r="D508" s="4">
        <v>208</v>
      </c>
      <c r="E508" s="4">
        <v>1</v>
      </c>
      <c r="F508" s="3">
        <f>Table2[[#This Row],[Quantité de contenant]]*Table2[[#This Row],[Volume du contenant (L)]]</f>
        <v>208</v>
      </c>
      <c r="G508" s="24">
        <v>45177</v>
      </c>
    </row>
    <row r="509" spans="2:7" x14ac:dyDescent="0.25">
      <c r="B509" s="3" t="s">
        <v>624</v>
      </c>
      <c r="C509" s="4" t="s">
        <v>600</v>
      </c>
      <c r="D509" s="4">
        <v>208</v>
      </c>
      <c r="E509" s="4">
        <v>1</v>
      </c>
      <c r="F509" s="3">
        <f>Table2[[#This Row],[Quantité de contenant]]*Table2[[#This Row],[Volume du contenant (L)]]</f>
        <v>208</v>
      </c>
      <c r="G509" s="24">
        <v>45177</v>
      </c>
    </row>
    <row r="510" spans="2:7" x14ac:dyDescent="0.25">
      <c r="B510" s="3" t="s">
        <v>625</v>
      </c>
      <c r="C510" s="4" t="s">
        <v>600</v>
      </c>
      <c r="D510" s="4">
        <v>208</v>
      </c>
      <c r="E510" s="4">
        <v>1</v>
      </c>
      <c r="F510" s="3">
        <f>Table2[[#This Row],[Quantité de contenant]]*Table2[[#This Row],[Volume du contenant (L)]]</f>
        <v>208</v>
      </c>
      <c r="G510" s="24">
        <v>45177</v>
      </c>
    </row>
    <row r="511" spans="2:7" x14ac:dyDescent="0.25">
      <c r="B511" s="3" t="s">
        <v>626</v>
      </c>
      <c r="C511" s="4" t="s">
        <v>627</v>
      </c>
      <c r="D511" s="4">
        <v>5</v>
      </c>
      <c r="E511" s="4">
        <v>20</v>
      </c>
      <c r="F511" s="3">
        <f>Table2[[#This Row],[Quantité de contenant]]*Table2[[#This Row],[Volume du contenant (L)]]</f>
        <v>100</v>
      </c>
      <c r="G511" s="24">
        <v>45175</v>
      </c>
    </row>
    <row r="512" spans="2:7" x14ac:dyDescent="0.25">
      <c r="B512" s="3" t="s">
        <v>628</v>
      </c>
      <c r="C512" s="4" t="s">
        <v>629</v>
      </c>
      <c r="D512" s="4">
        <v>3</v>
      </c>
      <c r="E512" s="4">
        <v>25</v>
      </c>
      <c r="F512" s="3">
        <f>Table2[[#This Row],[Quantité de contenant]]*Table2[[#This Row],[Volume du contenant (L)]]</f>
        <v>75</v>
      </c>
      <c r="G512" s="24">
        <v>45134</v>
      </c>
    </row>
    <row r="513" spans="2:7" x14ac:dyDescent="0.25">
      <c r="B513" s="3" t="s">
        <v>628</v>
      </c>
      <c r="C513" s="4" t="s">
        <v>630</v>
      </c>
      <c r="D513" s="4">
        <v>5</v>
      </c>
      <c r="E513" s="4">
        <v>17</v>
      </c>
      <c r="F513" s="3">
        <f>Table2[[#This Row],[Quantité de contenant]]*Table2[[#This Row],[Volume du contenant (L)]]</f>
        <v>85</v>
      </c>
      <c r="G513" s="24">
        <v>45134</v>
      </c>
    </row>
    <row r="514" spans="2:7" x14ac:dyDescent="0.25">
      <c r="B514" s="3" t="s">
        <v>628</v>
      </c>
      <c r="C514" s="4" t="s">
        <v>631</v>
      </c>
      <c r="D514" s="4">
        <v>4.5</v>
      </c>
      <c r="E514" s="4">
        <v>32</v>
      </c>
      <c r="F514" s="3">
        <f>Table2[[#This Row],[Quantité de contenant]]*Table2[[#This Row],[Volume du contenant (L)]]</f>
        <v>144</v>
      </c>
      <c r="G514" s="24">
        <v>45134</v>
      </c>
    </row>
    <row r="515" spans="2:7" x14ac:dyDescent="0.25">
      <c r="B515" s="3" t="s">
        <v>628</v>
      </c>
      <c r="C515" s="4" t="s">
        <v>632</v>
      </c>
      <c r="D515" s="4">
        <v>3</v>
      </c>
      <c r="E515" s="4">
        <v>2</v>
      </c>
      <c r="F515" s="3">
        <f>Table2[[#This Row],[Quantité de contenant]]*Table2[[#This Row],[Volume du contenant (L)]]</f>
        <v>6</v>
      </c>
      <c r="G515" s="24">
        <v>45134</v>
      </c>
    </row>
    <row r="516" spans="2:7" x14ac:dyDescent="0.25">
      <c r="B516" s="3" t="s">
        <v>628</v>
      </c>
      <c r="C516" s="4" t="s">
        <v>633</v>
      </c>
      <c r="D516" s="4">
        <v>3</v>
      </c>
      <c r="E516" s="4">
        <v>24</v>
      </c>
      <c r="F516" s="3">
        <f>Table2[[#This Row],[Quantité de contenant]]*Table2[[#This Row],[Volume du contenant (L)]]</f>
        <v>72</v>
      </c>
      <c r="G516" s="24">
        <v>45134</v>
      </c>
    </row>
    <row r="517" spans="2:7" x14ac:dyDescent="0.25">
      <c r="B517" s="3" t="s">
        <v>628</v>
      </c>
      <c r="C517" s="4" t="s">
        <v>634</v>
      </c>
      <c r="D517" s="4">
        <v>3</v>
      </c>
      <c r="E517" s="4">
        <v>12</v>
      </c>
      <c r="F517" s="3">
        <f>Table2[[#This Row],[Quantité de contenant]]*Table2[[#This Row],[Volume du contenant (L)]]</f>
        <v>36</v>
      </c>
      <c r="G517" s="24">
        <v>45134</v>
      </c>
    </row>
    <row r="518" spans="2:7" x14ac:dyDescent="0.25">
      <c r="B518" s="3" t="s">
        <v>628</v>
      </c>
      <c r="C518" s="4" t="s">
        <v>635</v>
      </c>
      <c r="D518" s="4">
        <v>3</v>
      </c>
      <c r="E518" s="4">
        <v>5</v>
      </c>
      <c r="F518" s="3">
        <f>Table2[[#This Row],[Quantité de contenant]]*Table2[[#This Row],[Volume du contenant (L)]]</f>
        <v>15</v>
      </c>
      <c r="G518" s="24">
        <v>45134</v>
      </c>
    </row>
    <row r="519" spans="2:7" x14ac:dyDescent="0.25">
      <c r="B519" s="3" t="s">
        <v>628</v>
      </c>
      <c r="C519" s="4" t="s">
        <v>636</v>
      </c>
      <c r="D519" s="4">
        <v>3</v>
      </c>
      <c r="E519" s="4">
        <v>30</v>
      </c>
      <c r="F519" s="3">
        <f>Table2[[#This Row],[Quantité de contenant]]*Table2[[#This Row],[Volume du contenant (L)]]</f>
        <v>90</v>
      </c>
      <c r="G519" s="24">
        <v>45134</v>
      </c>
    </row>
    <row r="520" spans="2:7" x14ac:dyDescent="0.25">
      <c r="B520" s="3" t="s">
        <v>628</v>
      </c>
      <c r="C520" s="4" t="s">
        <v>637</v>
      </c>
      <c r="D520" s="4">
        <v>4.8</v>
      </c>
      <c r="E520" s="4">
        <v>27</v>
      </c>
      <c r="F520" s="3">
        <f>Table2[[#This Row],[Quantité de contenant]]*Table2[[#This Row],[Volume du contenant (L)]]</f>
        <v>129.6</v>
      </c>
      <c r="G520" s="24">
        <v>45134</v>
      </c>
    </row>
    <row r="521" spans="2:7" x14ac:dyDescent="0.25">
      <c r="B521" s="3" t="s">
        <v>628</v>
      </c>
      <c r="C521" s="4" t="s">
        <v>638</v>
      </c>
      <c r="D521" s="4">
        <v>3</v>
      </c>
      <c r="E521" s="4">
        <v>5</v>
      </c>
      <c r="F521" s="3">
        <f>Table2[[#This Row],[Quantité de contenant]]*Table2[[#This Row],[Volume du contenant (L)]]</f>
        <v>15</v>
      </c>
      <c r="G521" s="24">
        <v>45134</v>
      </c>
    </row>
    <row r="522" spans="2:7" x14ac:dyDescent="0.25">
      <c r="B522" s="3" t="s">
        <v>628</v>
      </c>
      <c r="C522" s="4" t="s">
        <v>639</v>
      </c>
      <c r="D522" s="4">
        <v>3</v>
      </c>
      <c r="E522" s="4">
        <v>3</v>
      </c>
      <c r="F522" s="3">
        <f>Table2[[#This Row],[Quantité de contenant]]*Table2[[#This Row],[Volume du contenant (L)]]</f>
        <v>9</v>
      </c>
      <c r="G522" s="24">
        <v>45134</v>
      </c>
    </row>
    <row r="523" spans="2:7" x14ac:dyDescent="0.25">
      <c r="B523" s="3" t="s">
        <v>628</v>
      </c>
      <c r="C523" s="4" t="s">
        <v>640</v>
      </c>
      <c r="D523" s="4">
        <v>4.5</v>
      </c>
      <c r="E523" s="4">
        <v>12</v>
      </c>
      <c r="F523" s="3">
        <f>Table2[[#This Row],[Quantité de contenant]]*Table2[[#This Row],[Volume du contenant (L)]]</f>
        <v>54</v>
      </c>
      <c r="G523" s="24">
        <v>45134</v>
      </c>
    </row>
    <row r="524" spans="2:7" x14ac:dyDescent="0.25">
      <c r="B524" s="3" t="s">
        <v>641</v>
      </c>
      <c r="C524" s="4" t="s">
        <v>631</v>
      </c>
      <c r="D524" s="4">
        <v>4.5</v>
      </c>
      <c r="E524" s="4">
        <v>72</v>
      </c>
      <c r="F524" s="3">
        <f>Table2[[#This Row],[Quantité de contenant]]*Table2[[#This Row],[Volume du contenant (L)]]</f>
        <v>324</v>
      </c>
      <c r="G524" s="24">
        <v>45134</v>
      </c>
    </row>
    <row r="525" spans="2:7" x14ac:dyDescent="0.25">
      <c r="B525" s="3" t="s">
        <v>641</v>
      </c>
      <c r="C525" s="4" t="s">
        <v>636</v>
      </c>
      <c r="D525" s="4">
        <v>3</v>
      </c>
      <c r="E525" s="4">
        <v>38</v>
      </c>
      <c r="F525" s="3">
        <f>Table2[[#This Row],[Quantité de contenant]]*Table2[[#This Row],[Volume du contenant (L)]]</f>
        <v>114</v>
      </c>
      <c r="G525" s="24">
        <v>45134</v>
      </c>
    </row>
    <row r="526" spans="2:7" x14ac:dyDescent="0.25">
      <c r="B526" s="3" t="s">
        <v>641</v>
      </c>
      <c r="C526" s="4" t="s">
        <v>642</v>
      </c>
      <c r="D526" s="4">
        <v>5</v>
      </c>
      <c r="E526" s="4">
        <v>108</v>
      </c>
      <c r="F526" s="3">
        <f>Table2[[#This Row],[Quantité de contenant]]*Table2[[#This Row],[Volume du contenant (L)]]</f>
        <v>540</v>
      </c>
      <c r="G526" s="24">
        <v>45134</v>
      </c>
    </row>
    <row r="527" spans="2:7" x14ac:dyDescent="0.25">
      <c r="B527" s="3" t="s">
        <v>643</v>
      </c>
      <c r="C527" s="4" t="s">
        <v>644</v>
      </c>
      <c r="D527" s="4">
        <v>200</v>
      </c>
      <c r="E527" s="4">
        <v>4</v>
      </c>
      <c r="F527" s="3">
        <f>Table2[[#This Row],[Quantité de contenant]]*Table2[[#This Row],[Volume du contenant (L)]]</f>
        <v>800</v>
      </c>
      <c r="G527" s="24">
        <v>45134</v>
      </c>
    </row>
    <row r="528" spans="2:7" x14ac:dyDescent="0.25">
      <c r="B528" s="3" t="s">
        <v>643</v>
      </c>
      <c r="C528" s="4" t="s">
        <v>631</v>
      </c>
      <c r="D528" s="4">
        <v>4.5</v>
      </c>
      <c r="E528" s="4">
        <v>38</v>
      </c>
      <c r="F528" s="3">
        <f>Table2[[#This Row],[Quantité de contenant]]*Table2[[#This Row],[Volume du contenant (L)]]</f>
        <v>171</v>
      </c>
      <c r="G528" s="24">
        <v>45134</v>
      </c>
    </row>
    <row r="529" spans="2:7" x14ac:dyDescent="0.25">
      <c r="B529" s="3" t="s">
        <v>643</v>
      </c>
      <c r="C529" s="4" t="s">
        <v>645</v>
      </c>
      <c r="D529" s="4">
        <v>3</v>
      </c>
      <c r="E529" s="4">
        <v>14</v>
      </c>
      <c r="F529" s="3">
        <f>Table2[[#This Row],[Quantité de contenant]]*Table2[[#This Row],[Volume du contenant (L)]]</f>
        <v>42</v>
      </c>
      <c r="G529" s="24">
        <v>45134</v>
      </c>
    </row>
    <row r="530" spans="2:7" x14ac:dyDescent="0.25">
      <c r="B530" s="3" t="s">
        <v>643</v>
      </c>
      <c r="C530" s="4" t="s">
        <v>646</v>
      </c>
      <c r="D530" s="4">
        <v>3</v>
      </c>
      <c r="E530" s="4">
        <v>20</v>
      </c>
      <c r="F530" s="3">
        <f>Table2[[#This Row],[Quantité de contenant]]*Table2[[#This Row],[Volume du contenant (L)]]</f>
        <v>60</v>
      </c>
      <c r="G530" s="24">
        <v>45134</v>
      </c>
    </row>
    <row r="531" spans="2:7" x14ac:dyDescent="0.25">
      <c r="B531" s="3" t="s">
        <v>647</v>
      </c>
      <c r="C531" s="4" t="s">
        <v>648</v>
      </c>
      <c r="D531" s="4">
        <v>5</v>
      </c>
      <c r="E531" s="4">
        <v>1</v>
      </c>
      <c r="F531" s="3">
        <f>Table2[[#This Row],[Quantité de contenant]]*Table2[[#This Row],[Volume du contenant (L)]]</f>
        <v>5</v>
      </c>
      <c r="G531" s="24">
        <v>45134</v>
      </c>
    </row>
    <row r="532" spans="2:7" x14ac:dyDescent="0.25">
      <c r="B532" s="3" t="s">
        <v>647</v>
      </c>
      <c r="C532" s="4" t="s">
        <v>649</v>
      </c>
      <c r="D532" s="4">
        <v>1.5</v>
      </c>
      <c r="E532" s="4">
        <v>200</v>
      </c>
      <c r="F532" s="3">
        <f>Table2[[#This Row],[Quantité de contenant]]*Table2[[#This Row],[Volume du contenant (L)]]</f>
        <v>300</v>
      </c>
      <c r="G532" s="24">
        <v>45134</v>
      </c>
    </row>
    <row r="533" spans="2:7" x14ac:dyDescent="0.25">
      <c r="B533" s="3" t="s">
        <v>647</v>
      </c>
      <c r="C533" s="4" t="s">
        <v>650</v>
      </c>
      <c r="D533" s="4">
        <v>0.5</v>
      </c>
      <c r="E533" s="4">
        <v>28</v>
      </c>
      <c r="F533" s="3">
        <f>Table2[[#This Row],[Quantité de contenant]]*Table2[[#This Row],[Volume du contenant (L)]]</f>
        <v>14</v>
      </c>
      <c r="G533" s="24">
        <v>45134</v>
      </c>
    </row>
    <row r="534" spans="2:7" x14ac:dyDescent="0.25">
      <c r="B534" s="3" t="s">
        <v>647</v>
      </c>
      <c r="C534" s="4" t="s">
        <v>651</v>
      </c>
      <c r="D534" s="4">
        <v>5</v>
      </c>
      <c r="E534" s="4">
        <v>29</v>
      </c>
      <c r="F534" s="3">
        <f>Table2[[#This Row],[Quantité de contenant]]*Table2[[#This Row],[Volume du contenant (L)]]</f>
        <v>145</v>
      </c>
      <c r="G534" s="24">
        <v>45134</v>
      </c>
    </row>
    <row r="535" spans="2:7" x14ac:dyDescent="0.25">
      <c r="B535" s="3" t="s">
        <v>647</v>
      </c>
      <c r="C535" s="4" t="s">
        <v>652</v>
      </c>
      <c r="D535" s="4">
        <v>5</v>
      </c>
      <c r="E535" s="4">
        <v>1</v>
      </c>
      <c r="F535" s="3">
        <f>Table2[[#This Row],[Quantité de contenant]]*Table2[[#This Row],[Volume du contenant (L)]]</f>
        <v>5</v>
      </c>
      <c r="G535" s="24">
        <v>45134</v>
      </c>
    </row>
    <row r="536" spans="2:7" x14ac:dyDescent="0.25">
      <c r="B536" s="3" t="s">
        <v>647</v>
      </c>
      <c r="C536" s="4" t="s">
        <v>642</v>
      </c>
      <c r="D536" s="4">
        <v>5</v>
      </c>
      <c r="E536" s="4">
        <v>12</v>
      </c>
      <c r="F536" s="3">
        <f>Table2[[#This Row],[Quantité de contenant]]*Table2[[#This Row],[Volume du contenant (L)]]</f>
        <v>60</v>
      </c>
      <c r="G536" s="24">
        <v>45134</v>
      </c>
    </row>
    <row r="537" spans="2:7" x14ac:dyDescent="0.25">
      <c r="B537" s="3" t="s">
        <v>653</v>
      </c>
      <c r="C537" s="4" t="s">
        <v>654</v>
      </c>
      <c r="D537" s="4">
        <v>208</v>
      </c>
      <c r="E537" s="4">
        <v>6</v>
      </c>
      <c r="F537" s="3">
        <f>Table2[[#This Row],[Quantité de contenant]]*Table2[[#This Row],[Volume du contenant (L)]]</f>
        <v>1248</v>
      </c>
      <c r="G537" s="24">
        <v>45134</v>
      </c>
    </row>
    <row r="538" spans="2:7" x14ac:dyDescent="0.25">
      <c r="B538" s="3" t="s">
        <v>653</v>
      </c>
      <c r="C538" s="4" t="s">
        <v>655</v>
      </c>
      <c r="D538" s="4">
        <v>208</v>
      </c>
      <c r="E538" s="4">
        <v>3</v>
      </c>
      <c r="F538" s="3">
        <f>Table2[[#This Row],[Quantité de contenant]]*Table2[[#This Row],[Volume du contenant (L)]]</f>
        <v>624</v>
      </c>
      <c r="G538" s="24">
        <v>45134</v>
      </c>
    </row>
    <row r="539" spans="2:7" x14ac:dyDescent="0.25">
      <c r="B539" s="3" t="s">
        <v>653</v>
      </c>
      <c r="C539" s="4" t="s">
        <v>656</v>
      </c>
      <c r="D539" s="4">
        <v>208</v>
      </c>
      <c r="E539" s="4">
        <v>1</v>
      </c>
      <c r="F539" s="3">
        <f>Table2[[#This Row],[Quantité de contenant]]*Table2[[#This Row],[Volume du contenant (L)]]</f>
        <v>208</v>
      </c>
      <c r="G539" s="24">
        <v>45134</v>
      </c>
    </row>
    <row r="540" spans="2:7" x14ac:dyDescent="0.25">
      <c r="B540" s="3" t="s">
        <v>657</v>
      </c>
      <c r="C540" s="4" t="s">
        <v>654</v>
      </c>
      <c r="D540" s="4">
        <v>208</v>
      </c>
      <c r="E540" s="4">
        <v>3</v>
      </c>
      <c r="F540" s="3">
        <f>Table2[[#This Row],[Quantité de contenant]]*Table2[[#This Row],[Volume du contenant (L)]]</f>
        <v>624</v>
      </c>
      <c r="G540" s="24">
        <v>45134</v>
      </c>
    </row>
    <row r="541" spans="2:7" x14ac:dyDescent="0.25">
      <c r="B541" s="3" t="s">
        <v>657</v>
      </c>
      <c r="C541" s="4" t="s">
        <v>658</v>
      </c>
      <c r="D541" s="4">
        <v>210</v>
      </c>
      <c r="E541" s="4">
        <v>1</v>
      </c>
      <c r="F541" s="3">
        <f>Table2[[#This Row],[Quantité de contenant]]*Table2[[#This Row],[Volume du contenant (L)]]</f>
        <v>210</v>
      </c>
      <c r="G541" s="24">
        <v>45134</v>
      </c>
    </row>
    <row r="542" spans="2:7" x14ac:dyDescent="0.25">
      <c r="B542" s="3" t="s">
        <v>657</v>
      </c>
      <c r="C542" s="4" t="s">
        <v>659</v>
      </c>
      <c r="D542" s="4">
        <v>208</v>
      </c>
      <c r="E542" s="4">
        <v>4</v>
      </c>
      <c r="F542" s="3">
        <f>Table2[[#This Row],[Quantité de contenant]]*Table2[[#This Row],[Volume du contenant (L)]]</f>
        <v>832</v>
      </c>
      <c r="G542" s="24">
        <v>45134</v>
      </c>
    </row>
    <row r="543" spans="2:7" x14ac:dyDescent="0.25">
      <c r="B543" s="3" t="s">
        <v>657</v>
      </c>
      <c r="C543" s="4" t="s">
        <v>660</v>
      </c>
      <c r="D543" s="4">
        <v>208</v>
      </c>
      <c r="E543" s="4">
        <v>2</v>
      </c>
      <c r="F543" s="3">
        <f>Table2[[#This Row],[Quantité de contenant]]*Table2[[#This Row],[Volume du contenant (L)]]</f>
        <v>416</v>
      </c>
      <c r="G543" s="24">
        <v>45134</v>
      </c>
    </row>
    <row r="544" spans="2:7" x14ac:dyDescent="0.25">
      <c r="B544" s="3" t="s">
        <v>661</v>
      </c>
      <c r="C544" s="4" t="s">
        <v>662</v>
      </c>
      <c r="D544" s="4">
        <v>208</v>
      </c>
      <c r="E544" s="4">
        <v>6</v>
      </c>
      <c r="F544" s="3">
        <f>Table2[[#This Row],[Quantité de contenant]]*Table2[[#This Row],[Volume du contenant (L)]]</f>
        <v>1248</v>
      </c>
      <c r="G544" s="24">
        <v>45134</v>
      </c>
    </row>
    <row r="545" spans="2:7" x14ac:dyDescent="0.25">
      <c r="B545" s="3" t="s">
        <v>661</v>
      </c>
      <c r="C545" s="4" t="s">
        <v>663</v>
      </c>
      <c r="D545" s="4">
        <v>208</v>
      </c>
      <c r="E545" s="4">
        <v>2</v>
      </c>
      <c r="F545" s="3">
        <f>Table2[[#This Row],[Quantité de contenant]]*Table2[[#This Row],[Volume du contenant (L)]]</f>
        <v>416</v>
      </c>
      <c r="G545" s="24">
        <v>45134</v>
      </c>
    </row>
    <row r="546" spans="2:7" x14ac:dyDescent="0.25">
      <c r="B546" s="3" t="s">
        <v>661</v>
      </c>
      <c r="C546" s="4" t="s">
        <v>664</v>
      </c>
      <c r="D546" s="4">
        <v>208</v>
      </c>
      <c r="E546" s="4">
        <v>2</v>
      </c>
      <c r="F546" s="3">
        <f>Table2[[#This Row],[Quantité de contenant]]*Table2[[#This Row],[Volume du contenant (L)]]</f>
        <v>416</v>
      </c>
      <c r="G546" s="24">
        <v>45134</v>
      </c>
    </row>
    <row r="547" spans="2:7" x14ac:dyDescent="0.25">
      <c r="B547" s="3" t="s">
        <v>665</v>
      </c>
      <c r="C547" s="4" t="s">
        <v>656</v>
      </c>
      <c r="D547" s="4">
        <v>208</v>
      </c>
      <c r="E547" s="4">
        <v>1</v>
      </c>
      <c r="F547" s="3">
        <f>Table2[[#This Row],[Quantité de contenant]]*Table2[[#This Row],[Volume du contenant (L)]]</f>
        <v>208</v>
      </c>
      <c r="G547" s="24">
        <v>45134</v>
      </c>
    </row>
    <row r="548" spans="2:7" x14ac:dyDescent="0.25">
      <c r="B548" s="3" t="s">
        <v>665</v>
      </c>
      <c r="C548" s="4" t="s">
        <v>666</v>
      </c>
      <c r="D548" s="4">
        <v>208</v>
      </c>
      <c r="E548" s="4">
        <v>4</v>
      </c>
      <c r="F548" s="3">
        <f>Table2[[#This Row],[Quantité de contenant]]*Table2[[#This Row],[Volume du contenant (L)]]</f>
        <v>832</v>
      </c>
      <c r="G548" s="24">
        <v>45134</v>
      </c>
    </row>
    <row r="549" spans="2:7" x14ac:dyDescent="0.25">
      <c r="B549" s="3" t="s">
        <v>665</v>
      </c>
      <c r="C549" s="4" t="s">
        <v>660</v>
      </c>
      <c r="D549" s="4">
        <v>208</v>
      </c>
      <c r="E549" s="4">
        <v>2</v>
      </c>
      <c r="F549" s="3">
        <f>Table2[[#This Row],[Quantité de contenant]]*Table2[[#This Row],[Volume du contenant (L)]]</f>
        <v>416</v>
      </c>
      <c r="G549" s="24">
        <v>45134</v>
      </c>
    </row>
    <row r="550" spans="2:7" x14ac:dyDescent="0.25">
      <c r="B550" s="3" t="s">
        <v>665</v>
      </c>
      <c r="C550" s="4" t="s">
        <v>667</v>
      </c>
      <c r="D550" s="4">
        <v>208</v>
      </c>
      <c r="E550" s="4">
        <v>3</v>
      </c>
      <c r="F550" s="3">
        <f>Table2[[#This Row],[Quantité de contenant]]*Table2[[#This Row],[Volume du contenant (L)]]</f>
        <v>624</v>
      </c>
      <c r="G550" s="24">
        <v>45134</v>
      </c>
    </row>
    <row r="551" spans="2:7" x14ac:dyDescent="0.25">
      <c r="B551" s="3" t="s">
        <v>668</v>
      </c>
      <c r="C551" s="4" t="s">
        <v>659</v>
      </c>
      <c r="D551" s="4">
        <v>5</v>
      </c>
      <c r="E551" s="4">
        <v>22</v>
      </c>
      <c r="F551" s="3">
        <f>Table2[[#This Row],[Quantité de contenant]]*Table2[[#This Row],[Volume du contenant (L)]]</f>
        <v>110</v>
      </c>
      <c r="G551" s="24">
        <v>45134</v>
      </c>
    </row>
    <row r="552" spans="2:7" x14ac:dyDescent="0.25">
      <c r="B552" s="3" t="s">
        <v>668</v>
      </c>
      <c r="C552" s="4" t="s">
        <v>660</v>
      </c>
      <c r="D552" s="4">
        <v>5</v>
      </c>
      <c r="E552" s="4">
        <v>43</v>
      </c>
      <c r="F552" s="3">
        <f>Table2[[#This Row],[Quantité de contenant]]*Table2[[#This Row],[Volume du contenant (L)]]</f>
        <v>215</v>
      </c>
      <c r="G552" s="24">
        <v>45134</v>
      </c>
    </row>
    <row r="553" spans="2:7" x14ac:dyDescent="0.25">
      <c r="B553" s="3" t="s">
        <v>668</v>
      </c>
      <c r="C553" s="4" t="s">
        <v>669</v>
      </c>
      <c r="D553" s="4">
        <v>0.4</v>
      </c>
      <c r="E553" s="4">
        <v>118</v>
      </c>
      <c r="F553" s="3">
        <f>Table2[[#This Row],[Quantité de contenant]]*Table2[[#This Row],[Volume du contenant (L)]]</f>
        <v>47.2</v>
      </c>
      <c r="G553" s="24">
        <v>45134</v>
      </c>
    </row>
    <row r="554" spans="2:7" x14ac:dyDescent="0.25">
      <c r="B554" s="3" t="s">
        <v>668</v>
      </c>
      <c r="C554" s="4" t="s">
        <v>670</v>
      </c>
      <c r="D554" s="4">
        <v>0.4</v>
      </c>
      <c r="E554" s="4">
        <v>44</v>
      </c>
      <c r="F554" s="3">
        <f>Table2[[#This Row],[Quantité de contenant]]*Table2[[#This Row],[Volume du contenant (L)]]</f>
        <v>17.600000000000001</v>
      </c>
      <c r="G554" s="24">
        <v>45134</v>
      </c>
    </row>
    <row r="555" spans="2:7" x14ac:dyDescent="0.25">
      <c r="B555" s="3" t="s">
        <v>668</v>
      </c>
      <c r="C555" s="4" t="s">
        <v>671</v>
      </c>
      <c r="D555" s="4">
        <v>0.4</v>
      </c>
      <c r="E555" s="4">
        <v>95</v>
      </c>
      <c r="F555" s="3">
        <f>Table2[[#This Row],[Quantité de contenant]]*Table2[[#This Row],[Volume du contenant (L)]]</f>
        <v>38</v>
      </c>
      <c r="G555" s="24">
        <v>45134</v>
      </c>
    </row>
    <row r="556" spans="2:7" x14ac:dyDescent="0.25">
      <c r="B556" s="3" t="s">
        <v>668</v>
      </c>
      <c r="C556" s="4" t="s">
        <v>672</v>
      </c>
      <c r="D556" s="4">
        <v>0.4</v>
      </c>
      <c r="E556" s="4">
        <v>332</v>
      </c>
      <c r="F556" s="3">
        <f>Table2[[#This Row],[Quantité de contenant]]*Table2[[#This Row],[Volume du contenant (L)]]</f>
        <v>132.80000000000001</v>
      </c>
      <c r="G556" s="24">
        <v>45134</v>
      </c>
    </row>
    <row r="557" spans="2:7" x14ac:dyDescent="0.25">
      <c r="B557" s="3" t="s">
        <v>668</v>
      </c>
      <c r="C557" s="4" t="s">
        <v>673</v>
      </c>
      <c r="D557" s="4">
        <v>1</v>
      </c>
      <c r="E557" s="4">
        <v>74</v>
      </c>
      <c r="F557" s="3">
        <f>Table2[[#This Row],[Quantité de contenant]]*Table2[[#This Row],[Volume du contenant (L)]]</f>
        <v>74</v>
      </c>
      <c r="G557" s="24">
        <v>45134</v>
      </c>
    </row>
    <row r="558" spans="2:7" x14ac:dyDescent="0.25">
      <c r="B558" s="3" t="s">
        <v>668</v>
      </c>
      <c r="C558" s="4" t="s">
        <v>674</v>
      </c>
      <c r="D558" s="4">
        <v>5</v>
      </c>
      <c r="E558" s="4">
        <v>62</v>
      </c>
      <c r="F558" s="3">
        <f>Table2[[#This Row],[Quantité de contenant]]*Table2[[#This Row],[Volume du contenant (L)]]</f>
        <v>310</v>
      </c>
      <c r="G558" s="24">
        <v>45134</v>
      </c>
    </row>
    <row r="559" spans="2:7" x14ac:dyDescent="0.25">
      <c r="B559" s="3" t="s">
        <v>668</v>
      </c>
      <c r="C559" s="4" t="s">
        <v>675</v>
      </c>
      <c r="D559" s="4">
        <v>5</v>
      </c>
      <c r="E559" s="4">
        <v>7</v>
      </c>
      <c r="F559" s="3">
        <f>Table2[[#This Row],[Quantité de contenant]]*Table2[[#This Row],[Volume du contenant (L)]]</f>
        <v>35</v>
      </c>
      <c r="G559" s="24">
        <v>45134</v>
      </c>
    </row>
    <row r="560" spans="2:7" x14ac:dyDescent="0.25">
      <c r="B560" s="3" t="s">
        <v>668</v>
      </c>
      <c r="C560" s="4" t="s">
        <v>676</v>
      </c>
      <c r="D560" s="4">
        <v>5</v>
      </c>
      <c r="E560" s="4">
        <v>24</v>
      </c>
      <c r="F560" s="3">
        <f>Table2[[#This Row],[Quantité de contenant]]*Table2[[#This Row],[Volume du contenant (L)]]</f>
        <v>120</v>
      </c>
      <c r="G560" s="24">
        <v>45134</v>
      </c>
    </row>
    <row r="561" spans="2:7" x14ac:dyDescent="0.25">
      <c r="B561" s="3" t="s">
        <v>668</v>
      </c>
      <c r="C561" s="4" t="s">
        <v>677</v>
      </c>
      <c r="D561" s="4">
        <v>5</v>
      </c>
      <c r="E561" s="4">
        <v>25</v>
      </c>
      <c r="F561" s="3">
        <f>Table2[[#This Row],[Quantité de contenant]]*Table2[[#This Row],[Volume du contenant (L)]]</f>
        <v>125</v>
      </c>
      <c r="G561" s="24">
        <v>45134</v>
      </c>
    </row>
    <row r="562" spans="2:7" x14ac:dyDescent="0.25">
      <c r="B562" s="3" t="s">
        <v>668</v>
      </c>
      <c r="C562" s="4" t="s">
        <v>678</v>
      </c>
      <c r="D562" s="4">
        <v>5</v>
      </c>
      <c r="E562" s="4">
        <v>176</v>
      </c>
      <c r="F562" s="3">
        <f>Table2[[#This Row],[Quantité de contenant]]*Table2[[#This Row],[Volume du contenant (L)]]</f>
        <v>880</v>
      </c>
      <c r="G562" s="24">
        <v>45134</v>
      </c>
    </row>
    <row r="563" spans="2:7" x14ac:dyDescent="0.25">
      <c r="B563" s="3" t="s">
        <v>668</v>
      </c>
      <c r="C563" s="4" t="s">
        <v>618</v>
      </c>
      <c r="D563" s="4">
        <v>5</v>
      </c>
      <c r="E563" s="4">
        <v>126</v>
      </c>
      <c r="F563" s="3">
        <f>Table2[[#This Row],[Quantité de contenant]]*Table2[[#This Row],[Volume du contenant (L)]]</f>
        <v>630</v>
      </c>
      <c r="G563" s="24">
        <v>45134</v>
      </c>
    </row>
    <row r="564" spans="2:7" x14ac:dyDescent="0.25">
      <c r="B564" s="3" t="s">
        <v>668</v>
      </c>
      <c r="C564" s="4" t="s">
        <v>605</v>
      </c>
      <c r="D564" s="4">
        <v>50</v>
      </c>
      <c r="E564" s="4">
        <v>1</v>
      </c>
      <c r="F564" s="3">
        <f>Table2[[#This Row],[Quantité de contenant]]*Table2[[#This Row],[Volume du contenant (L)]]</f>
        <v>50</v>
      </c>
      <c r="G564" s="24">
        <v>45134</v>
      </c>
    </row>
    <row r="565" spans="2:7" x14ac:dyDescent="0.25">
      <c r="B565" s="3" t="s">
        <v>668</v>
      </c>
      <c r="C565" s="4" t="s">
        <v>679</v>
      </c>
      <c r="D565" s="4">
        <v>1</v>
      </c>
      <c r="E565" s="4">
        <v>239</v>
      </c>
      <c r="F565" s="3">
        <f>Table2[[#This Row],[Quantité de contenant]]*Table2[[#This Row],[Volume du contenant (L)]]</f>
        <v>239</v>
      </c>
      <c r="G565" s="24">
        <v>45134</v>
      </c>
    </row>
    <row r="566" spans="2:7" x14ac:dyDescent="0.25">
      <c r="B566" s="3" t="s">
        <v>668</v>
      </c>
      <c r="C566" s="5" t="s">
        <v>667</v>
      </c>
      <c r="D566" s="5">
        <v>5</v>
      </c>
      <c r="E566" s="5">
        <v>246</v>
      </c>
      <c r="F566" s="3">
        <f>Table2[[#This Row],[Quantité de contenant]]*Table2[[#This Row],[Volume du contenant (L)]]</f>
        <v>1230</v>
      </c>
      <c r="G566" s="25">
        <v>45134</v>
      </c>
    </row>
  </sheetData>
  <phoneticPr fontId="2" type="noConversion"/>
  <dataValidations count="1">
    <dataValidation type="list" allowBlank="1" showInputMessage="1" showErrorMessage="1" sqref="B2:B493 B500:B566" xr:uid="{80659D0E-872B-4D77-8726-83F595FE2ABD}">
      <formula1>INDIRECT("Table1[conca nom]")</formula1>
    </dataValidation>
  </dataValidations>
  <pageMargins left="0.7" right="0.7" top="0.75" bottom="0.75" header="0.3" footer="0.3"/>
  <pageSetup paperSize="9" scale="48" fitToHeight="0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A56F4-1824-4CF0-8A41-4D678CEF3DDE}">
  <sheetPr>
    <pageSetUpPr fitToPage="1"/>
  </sheetPr>
  <dimension ref="A2:AK354"/>
  <sheetViews>
    <sheetView tabSelected="1" view="pageBreakPreview" zoomScale="10" zoomScaleNormal="34" zoomScaleSheetLayoutView="10" workbookViewId="0">
      <selection activeCell="AQ198" sqref="AQ198"/>
    </sheetView>
  </sheetViews>
  <sheetFormatPr defaultColWidth="8.7109375" defaultRowHeight="15" x14ac:dyDescent="0.25"/>
  <cols>
    <col min="6" max="6" width="10.5703125" bestFit="1" customWidth="1"/>
    <col min="22" max="22" width="10.5703125" bestFit="1" customWidth="1"/>
  </cols>
  <sheetData>
    <row r="2" spans="1:18" x14ac:dyDescent="0.25">
      <c r="B2" s="35" t="s">
        <v>680</v>
      </c>
      <c r="C2" s="36"/>
      <c r="D2" s="36"/>
      <c r="E2" s="36"/>
      <c r="F2" s="36"/>
      <c r="G2" s="36"/>
      <c r="H2" s="36"/>
      <c r="I2" s="36"/>
      <c r="K2" s="35" t="s">
        <v>681</v>
      </c>
      <c r="L2" s="36"/>
      <c r="M2" s="36"/>
      <c r="N2" s="36"/>
      <c r="O2" s="36"/>
      <c r="P2" s="36"/>
      <c r="Q2" s="36"/>
      <c r="R2" s="36"/>
    </row>
    <row r="3" spans="1:18" x14ac:dyDescent="0.25">
      <c r="A3" s="37" t="s">
        <v>94</v>
      </c>
    </row>
    <row r="4" spans="1:18" x14ac:dyDescent="0.25">
      <c r="A4" s="37"/>
    </row>
    <row r="5" spans="1:18" x14ac:dyDescent="0.25">
      <c r="A5" s="37"/>
    </row>
    <row r="6" spans="1:18" x14ac:dyDescent="0.25">
      <c r="A6" s="37"/>
    </row>
    <row r="7" spans="1:18" x14ac:dyDescent="0.25">
      <c r="A7" s="37"/>
    </row>
    <row r="8" spans="1:18" x14ac:dyDescent="0.25">
      <c r="A8" s="37"/>
    </row>
    <row r="9" spans="1:18" x14ac:dyDescent="0.25">
      <c r="A9" s="37"/>
    </row>
    <row r="10" spans="1:18" x14ac:dyDescent="0.25">
      <c r="A10" s="37"/>
    </row>
    <row r="11" spans="1:18" x14ac:dyDescent="0.25">
      <c r="A11" s="37"/>
    </row>
    <row r="12" spans="1:18" x14ac:dyDescent="0.25">
      <c r="A12" s="37"/>
    </row>
    <row r="13" spans="1:18" x14ac:dyDescent="0.25">
      <c r="A13" s="37"/>
    </row>
    <row r="14" spans="1:18" x14ac:dyDescent="0.25">
      <c r="A14" s="37"/>
    </row>
    <row r="15" spans="1:18" x14ac:dyDescent="0.25">
      <c r="A15" s="37"/>
    </row>
    <row r="16" spans="1:18" x14ac:dyDescent="0.25">
      <c r="A16" s="37"/>
    </row>
    <row r="17" spans="1:1" x14ac:dyDescent="0.25">
      <c r="A17" s="37"/>
    </row>
    <row r="18" spans="1:1" x14ac:dyDescent="0.25">
      <c r="A18" s="37"/>
    </row>
    <row r="19" spans="1:1" x14ac:dyDescent="0.25">
      <c r="A19" s="37"/>
    </row>
    <row r="20" spans="1:1" x14ac:dyDescent="0.25">
      <c r="A20" s="37"/>
    </row>
    <row r="22" spans="1:1" x14ac:dyDescent="0.25">
      <c r="A22" s="37" t="s">
        <v>682</v>
      </c>
    </row>
    <row r="23" spans="1:1" x14ac:dyDescent="0.25">
      <c r="A23" s="37"/>
    </row>
    <row r="24" spans="1:1" x14ac:dyDescent="0.25">
      <c r="A24" s="37"/>
    </row>
    <row r="25" spans="1:1" x14ac:dyDescent="0.25">
      <c r="A25" s="37"/>
    </row>
    <row r="26" spans="1:1" x14ac:dyDescent="0.25">
      <c r="A26" s="37"/>
    </row>
    <row r="27" spans="1:1" x14ac:dyDescent="0.25">
      <c r="A27" s="37"/>
    </row>
    <row r="28" spans="1:1" x14ac:dyDescent="0.25">
      <c r="A28" s="37"/>
    </row>
    <row r="29" spans="1:1" x14ac:dyDescent="0.25">
      <c r="A29" s="37"/>
    </row>
    <row r="30" spans="1:1" x14ac:dyDescent="0.25">
      <c r="A30" s="37"/>
    </row>
    <row r="31" spans="1:1" x14ac:dyDescent="0.25">
      <c r="A31" s="37"/>
    </row>
    <row r="32" spans="1:1" x14ac:dyDescent="0.25">
      <c r="A32" s="37"/>
    </row>
    <row r="33" spans="1:1" x14ac:dyDescent="0.25">
      <c r="A33" s="37"/>
    </row>
    <row r="34" spans="1:1" x14ac:dyDescent="0.25">
      <c r="A34" s="37"/>
    </row>
    <row r="35" spans="1:1" x14ac:dyDescent="0.25">
      <c r="A35" s="37"/>
    </row>
    <row r="36" spans="1:1" x14ac:dyDescent="0.25">
      <c r="A36" s="37"/>
    </row>
    <row r="37" spans="1:1" x14ac:dyDescent="0.25">
      <c r="A37" s="37"/>
    </row>
    <row r="38" spans="1:1" x14ac:dyDescent="0.25">
      <c r="A38" s="37"/>
    </row>
    <row r="39" spans="1:1" x14ac:dyDescent="0.25">
      <c r="A39" s="37"/>
    </row>
    <row r="41" spans="1:1" x14ac:dyDescent="0.25">
      <c r="A41" s="37" t="s">
        <v>683</v>
      </c>
    </row>
    <row r="42" spans="1:1" x14ac:dyDescent="0.25">
      <c r="A42" s="37"/>
    </row>
    <row r="43" spans="1:1" x14ac:dyDescent="0.25">
      <c r="A43" s="37"/>
    </row>
    <row r="44" spans="1:1" x14ac:dyDescent="0.25">
      <c r="A44" s="37"/>
    </row>
    <row r="45" spans="1:1" x14ac:dyDescent="0.25">
      <c r="A45" s="37"/>
    </row>
    <row r="46" spans="1:1" x14ac:dyDescent="0.25">
      <c r="A46" s="37"/>
    </row>
    <row r="47" spans="1:1" x14ac:dyDescent="0.25">
      <c r="A47" s="37"/>
    </row>
    <row r="48" spans="1:1" x14ac:dyDescent="0.25">
      <c r="A48" s="37"/>
    </row>
    <row r="49" spans="1:1" x14ac:dyDescent="0.25">
      <c r="A49" s="37"/>
    </row>
    <row r="50" spans="1:1" x14ac:dyDescent="0.25">
      <c r="A50" s="37"/>
    </row>
    <row r="51" spans="1:1" x14ac:dyDescent="0.25">
      <c r="A51" s="37"/>
    </row>
    <row r="52" spans="1:1" x14ac:dyDescent="0.25">
      <c r="A52" s="37"/>
    </row>
    <row r="53" spans="1:1" x14ac:dyDescent="0.25">
      <c r="A53" s="37"/>
    </row>
    <row r="54" spans="1:1" x14ac:dyDescent="0.25">
      <c r="A54" s="37"/>
    </row>
    <row r="55" spans="1:1" x14ac:dyDescent="0.25">
      <c r="A55" s="37"/>
    </row>
    <row r="56" spans="1:1" x14ac:dyDescent="0.25">
      <c r="A56" s="37"/>
    </row>
    <row r="57" spans="1:1" x14ac:dyDescent="0.25">
      <c r="A57" s="37"/>
    </row>
    <row r="58" spans="1:1" x14ac:dyDescent="0.25">
      <c r="A58" s="37"/>
    </row>
    <row r="61" spans="1:1" x14ac:dyDescent="0.25">
      <c r="A61" s="37" t="s">
        <v>684</v>
      </c>
    </row>
    <row r="62" spans="1:1" x14ac:dyDescent="0.25">
      <c r="A62" s="37"/>
    </row>
    <row r="63" spans="1:1" x14ac:dyDescent="0.25">
      <c r="A63" s="37"/>
    </row>
    <row r="64" spans="1:1" x14ac:dyDescent="0.25">
      <c r="A64" s="37"/>
    </row>
    <row r="65" spans="1:1" x14ac:dyDescent="0.25">
      <c r="A65" s="37"/>
    </row>
    <row r="66" spans="1:1" x14ac:dyDescent="0.25">
      <c r="A66" s="37"/>
    </row>
    <row r="67" spans="1:1" x14ac:dyDescent="0.25">
      <c r="A67" s="37"/>
    </row>
    <row r="68" spans="1:1" x14ac:dyDescent="0.25">
      <c r="A68" s="37"/>
    </row>
    <row r="69" spans="1:1" x14ac:dyDescent="0.25">
      <c r="A69" s="37"/>
    </row>
    <row r="70" spans="1:1" x14ac:dyDescent="0.25">
      <c r="A70" s="37"/>
    </row>
    <row r="71" spans="1:1" x14ac:dyDescent="0.25">
      <c r="A71" s="37"/>
    </row>
    <row r="72" spans="1:1" x14ac:dyDescent="0.25">
      <c r="A72" s="37"/>
    </row>
    <row r="73" spans="1:1" x14ac:dyDescent="0.25">
      <c r="A73" s="37"/>
    </row>
    <row r="74" spans="1:1" x14ac:dyDescent="0.25">
      <c r="A74" s="37"/>
    </row>
    <row r="75" spans="1:1" x14ac:dyDescent="0.25">
      <c r="A75" s="37"/>
    </row>
    <row r="76" spans="1:1" x14ac:dyDescent="0.25">
      <c r="A76" s="37"/>
    </row>
    <row r="77" spans="1:1" x14ac:dyDescent="0.25">
      <c r="A77" s="37"/>
    </row>
    <row r="78" spans="1:1" x14ac:dyDescent="0.25">
      <c r="A78" s="37"/>
    </row>
    <row r="81" spans="1:1" x14ac:dyDescent="0.25">
      <c r="A81" s="37" t="s">
        <v>685</v>
      </c>
    </row>
    <row r="82" spans="1:1" x14ac:dyDescent="0.25">
      <c r="A82" s="37"/>
    </row>
    <row r="83" spans="1:1" x14ac:dyDescent="0.25">
      <c r="A83" s="37"/>
    </row>
    <row r="84" spans="1:1" x14ac:dyDescent="0.25">
      <c r="A84" s="37"/>
    </row>
    <row r="85" spans="1:1" x14ac:dyDescent="0.25">
      <c r="A85" s="37"/>
    </row>
    <row r="86" spans="1:1" x14ac:dyDescent="0.25">
      <c r="A86" s="37"/>
    </row>
    <row r="87" spans="1:1" x14ac:dyDescent="0.25">
      <c r="A87" s="37"/>
    </row>
    <row r="88" spans="1:1" x14ac:dyDescent="0.25">
      <c r="A88" s="37"/>
    </row>
    <row r="89" spans="1:1" x14ac:dyDescent="0.25">
      <c r="A89" s="37"/>
    </row>
    <row r="90" spans="1:1" x14ac:dyDescent="0.25">
      <c r="A90" s="37"/>
    </row>
    <row r="91" spans="1:1" x14ac:dyDescent="0.25">
      <c r="A91" s="37"/>
    </row>
    <row r="92" spans="1:1" x14ac:dyDescent="0.25">
      <c r="A92" s="37"/>
    </row>
    <row r="93" spans="1:1" x14ac:dyDescent="0.25">
      <c r="A93" s="37"/>
    </row>
    <row r="94" spans="1:1" x14ac:dyDescent="0.25">
      <c r="A94" s="37"/>
    </row>
    <row r="95" spans="1:1" x14ac:dyDescent="0.25">
      <c r="A95" s="37"/>
    </row>
    <row r="96" spans="1:1" x14ac:dyDescent="0.25">
      <c r="A96" s="37"/>
    </row>
    <row r="97" spans="1:29" x14ac:dyDescent="0.25">
      <c r="A97" s="37"/>
    </row>
    <row r="98" spans="1:29" x14ac:dyDescent="0.25">
      <c r="A98" s="37"/>
    </row>
    <row r="99" spans="1:29" x14ac:dyDescent="0.25">
      <c r="A99" s="16"/>
    </row>
    <row r="100" spans="1:29" x14ac:dyDescent="0.25">
      <c r="A100" s="16"/>
    </row>
    <row r="102" spans="1:29" x14ac:dyDescent="0.25">
      <c r="C102" s="36" t="s">
        <v>686</v>
      </c>
      <c r="D102" s="36"/>
      <c r="E102" s="36"/>
      <c r="F102" s="36"/>
      <c r="G102" s="36"/>
      <c r="H102" s="36"/>
      <c r="I102" s="36"/>
      <c r="J102" s="36"/>
      <c r="L102" s="36" t="s">
        <v>687</v>
      </c>
      <c r="M102" s="36"/>
      <c r="N102" s="36"/>
      <c r="O102" s="36"/>
      <c r="P102" s="36"/>
      <c r="Q102" s="36"/>
      <c r="R102" s="36"/>
      <c r="S102" s="36"/>
      <c r="T102" s="36"/>
      <c r="V102" s="36" t="s">
        <v>688</v>
      </c>
      <c r="W102" s="36"/>
      <c r="X102" s="36"/>
      <c r="Y102" s="36"/>
      <c r="Z102" s="36"/>
      <c r="AA102" s="36"/>
      <c r="AB102" s="36"/>
      <c r="AC102" s="36"/>
    </row>
    <row r="103" spans="1:29" x14ac:dyDescent="0.25">
      <c r="A103" s="37" t="s">
        <v>689</v>
      </c>
    </row>
    <row r="104" spans="1:29" x14ac:dyDescent="0.25">
      <c r="A104" s="37"/>
    </row>
    <row r="105" spans="1:29" x14ac:dyDescent="0.25">
      <c r="A105" s="37"/>
    </row>
    <row r="106" spans="1:29" x14ac:dyDescent="0.25">
      <c r="A106" s="37"/>
    </row>
    <row r="107" spans="1:29" x14ac:dyDescent="0.25">
      <c r="A107" s="37"/>
    </row>
    <row r="108" spans="1:29" x14ac:dyDescent="0.25">
      <c r="A108" s="37"/>
    </row>
    <row r="109" spans="1:29" x14ac:dyDescent="0.25">
      <c r="A109" s="37"/>
    </row>
    <row r="110" spans="1:29" x14ac:dyDescent="0.25">
      <c r="A110" s="37"/>
    </row>
    <row r="111" spans="1:29" x14ac:dyDescent="0.25">
      <c r="A111" s="37"/>
    </row>
    <row r="112" spans="1:29" x14ac:dyDescent="0.25">
      <c r="A112" s="37"/>
    </row>
    <row r="113" spans="1:1" x14ac:dyDescent="0.25">
      <c r="A113" s="37"/>
    </row>
    <row r="114" spans="1:1" x14ac:dyDescent="0.25">
      <c r="A114" s="37"/>
    </row>
    <row r="115" spans="1:1" x14ac:dyDescent="0.25">
      <c r="A115" s="37"/>
    </row>
    <row r="116" spans="1:1" x14ac:dyDescent="0.25">
      <c r="A116" s="37"/>
    </row>
    <row r="117" spans="1:1" x14ac:dyDescent="0.25">
      <c r="A117" s="37"/>
    </row>
    <row r="118" spans="1:1" x14ac:dyDescent="0.25">
      <c r="A118" s="37"/>
    </row>
    <row r="119" spans="1:1" x14ac:dyDescent="0.25">
      <c r="A119" s="37"/>
    </row>
    <row r="120" spans="1:1" x14ac:dyDescent="0.25">
      <c r="A120" s="37"/>
    </row>
    <row r="122" spans="1:1" x14ac:dyDescent="0.25">
      <c r="A122" s="37" t="s">
        <v>65</v>
      </c>
    </row>
    <row r="123" spans="1:1" x14ac:dyDescent="0.25">
      <c r="A123" s="37"/>
    </row>
    <row r="124" spans="1:1" x14ac:dyDescent="0.25">
      <c r="A124" s="37"/>
    </row>
    <row r="125" spans="1:1" x14ac:dyDescent="0.25">
      <c r="A125" s="37"/>
    </row>
    <row r="126" spans="1:1" x14ac:dyDescent="0.25">
      <c r="A126" s="37"/>
    </row>
    <row r="127" spans="1:1" x14ac:dyDescent="0.25">
      <c r="A127" s="37"/>
    </row>
    <row r="128" spans="1:1" x14ac:dyDescent="0.25">
      <c r="A128" s="37"/>
    </row>
    <row r="129" spans="1:24" x14ac:dyDescent="0.25">
      <c r="A129" s="37"/>
      <c r="F129" s="21"/>
    </row>
    <row r="130" spans="1:24" x14ac:dyDescent="0.25">
      <c r="A130" s="37"/>
    </row>
    <row r="131" spans="1:24" x14ac:dyDescent="0.25">
      <c r="A131" s="37"/>
    </row>
    <row r="132" spans="1:24" x14ac:dyDescent="0.25">
      <c r="A132" s="37"/>
    </row>
    <row r="133" spans="1:24" x14ac:dyDescent="0.25">
      <c r="A133" s="37"/>
    </row>
    <row r="134" spans="1:24" x14ac:dyDescent="0.25">
      <c r="A134" s="37"/>
    </row>
    <row r="135" spans="1:24" x14ac:dyDescent="0.25">
      <c r="A135" s="37"/>
    </row>
    <row r="136" spans="1:24" x14ac:dyDescent="0.25">
      <c r="A136" s="37"/>
    </row>
    <row r="137" spans="1:24" x14ac:dyDescent="0.25">
      <c r="A137" s="37"/>
    </row>
    <row r="138" spans="1:24" x14ac:dyDescent="0.25">
      <c r="A138" s="37"/>
    </row>
    <row r="139" spans="1:24" x14ac:dyDescent="0.25">
      <c r="A139" s="37"/>
    </row>
    <row r="141" spans="1:24" x14ac:dyDescent="0.25">
      <c r="A141" s="37" t="s">
        <v>107</v>
      </c>
      <c r="B141" s="36" t="s">
        <v>690</v>
      </c>
      <c r="C141" s="36"/>
      <c r="D141" s="36"/>
      <c r="E141" s="36"/>
      <c r="F141" s="36"/>
      <c r="H141" s="36" t="s">
        <v>691</v>
      </c>
      <c r="I141" s="36"/>
      <c r="J141" s="36"/>
      <c r="K141" s="36"/>
      <c r="L141" s="36"/>
      <c r="N141" s="36" t="s">
        <v>111</v>
      </c>
      <c r="O141" s="36"/>
      <c r="P141" s="36"/>
      <c r="Q141" s="36"/>
      <c r="R141" s="36"/>
      <c r="T141" s="36" t="s">
        <v>108</v>
      </c>
      <c r="U141" s="36"/>
      <c r="V141" s="36"/>
      <c r="W141" s="36"/>
      <c r="X141" s="36"/>
    </row>
    <row r="142" spans="1:24" x14ac:dyDescent="0.25">
      <c r="A142" s="37"/>
    </row>
    <row r="143" spans="1:24" x14ac:dyDescent="0.25">
      <c r="A143" s="37"/>
    </row>
    <row r="144" spans="1:24" x14ac:dyDescent="0.25">
      <c r="A144" s="37"/>
    </row>
    <row r="145" spans="1:1" x14ac:dyDescent="0.25">
      <c r="A145" s="37"/>
    </row>
    <row r="146" spans="1:1" x14ac:dyDescent="0.25">
      <c r="A146" s="37"/>
    </row>
    <row r="147" spans="1:1" x14ac:dyDescent="0.25">
      <c r="A147" s="37"/>
    </row>
    <row r="148" spans="1:1" x14ac:dyDescent="0.25">
      <c r="A148" s="37"/>
    </row>
    <row r="149" spans="1:1" x14ac:dyDescent="0.25">
      <c r="A149" s="37"/>
    </row>
    <row r="150" spans="1:1" x14ac:dyDescent="0.25">
      <c r="A150" s="37"/>
    </row>
    <row r="151" spans="1:1" x14ac:dyDescent="0.25">
      <c r="A151" s="37"/>
    </row>
    <row r="152" spans="1:1" x14ac:dyDescent="0.25">
      <c r="A152" s="37"/>
    </row>
    <row r="153" spans="1:1" x14ac:dyDescent="0.25">
      <c r="A153" s="37"/>
    </row>
    <row r="154" spans="1:1" x14ac:dyDescent="0.25">
      <c r="A154" s="37"/>
    </row>
    <row r="155" spans="1:1" x14ac:dyDescent="0.25">
      <c r="A155" s="37"/>
    </row>
    <row r="156" spans="1:1" x14ac:dyDescent="0.25">
      <c r="A156" s="37"/>
    </row>
    <row r="157" spans="1:1" x14ac:dyDescent="0.25">
      <c r="A157" s="37"/>
    </row>
    <row r="158" spans="1:1" x14ac:dyDescent="0.25">
      <c r="A158" s="37"/>
    </row>
    <row r="161" spans="1:37" x14ac:dyDescent="0.25">
      <c r="A161" s="37" t="s">
        <v>692</v>
      </c>
      <c r="D161" t="s">
        <v>693</v>
      </c>
      <c r="M161" t="s">
        <v>694</v>
      </c>
    </row>
    <row r="162" spans="1:37" x14ac:dyDescent="0.25">
      <c r="A162" s="37"/>
      <c r="S162" t="s">
        <v>117</v>
      </c>
      <c r="X162" t="s">
        <v>116</v>
      </c>
      <c r="AD162" t="s">
        <v>115</v>
      </c>
      <c r="AK162" t="s">
        <v>113</v>
      </c>
    </row>
    <row r="163" spans="1:37" x14ac:dyDescent="0.25">
      <c r="A163" s="37"/>
    </row>
    <row r="164" spans="1:37" x14ac:dyDescent="0.25">
      <c r="A164" s="37"/>
    </row>
    <row r="165" spans="1:37" x14ac:dyDescent="0.25">
      <c r="A165" s="37"/>
    </row>
    <row r="166" spans="1:37" x14ac:dyDescent="0.25">
      <c r="A166" s="37"/>
    </row>
    <row r="167" spans="1:37" x14ac:dyDescent="0.25">
      <c r="A167" s="37"/>
    </row>
    <row r="168" spans="1:37" x14ac:dyDescent="0.25">
      <c r="A168" s="37"/>
    </row>
    <row r="169" spans="1:37" x14ac:dyDescent="0.25">
      <c r="A169" s="37"/>
    </row>
    <row r="170" spans="1:37" x14ac:dyDescent="0.25">
      <c r="A170" s="37"/>
    </row>
    <row r="171" spans="1:37" x14ac:dyDescent="0.25">
      <c r="A171" s="37"/>
    </row>
    <row r="172" spans="1:37" x14ac:dyDescent="0.25">
      <c r="A172" s="37"/>
    </row>
    <row r="173" spans="1:37" x14ac:dyDescent="0.25">
      <c r="A173" s="37"/>
    </row>
    <row r="174" spans="1:37" x14ac:dyDescent="0.25">
      <c r="A174" s="37"/>
    </row>
    <row r="175" spans="1:37" x14ac:dyDescent="0.25">
      <c r="A175" s="37"/>
    </row>
    <row r="176" spans="1:37" x14ac:dyDescent="0.25">
      <c r="A176" s="37"/>
    </row>
    <row r="177" spans="1:18" x14ac:dyDescent="0.25">
      <c r="A177" s="37"/>
    </row>
    <row r="178" spans="1:18" x14ac:dyDescent="0.25">
      <c r="A178" s="37"/>
    </row>
    <row r="186" spans="1:18" x14ac:dyDescent="0.25">
      <c r="K186" s="35"/>
      <c r="L186" s="36"/>
      <c r="M186" s="36"/>
      <c r="N186" s="36"/>
      <c r="O186" s="36"/>
      <c r="P186" s="36"/>
      <c r="Q186" s="36"/>
      <c r="R186" s="36"/>
    </row>
    <row r="187" spans="1:18" x14ac:dyDescent="0.25">
      <c r="A187" s="37" t="s">
        <v>695</v>
      </c>
    </row>
    <row r="188" spans="1:18" x14ac:dyDescent="0.25">
      <c r="A188" s="37"/>
    </row>
    <row r="189" spans="1:18" x14ac:dyDescent="0.25">
      <c r="A189" s="37"/>
    </row>
    <row r="190" spans="1:18" x14ac:dyDescent="0.25">
      <c r="A190" s="37"/>
    </row>
    <row r="191" spans="1:18" x14ac:dyDescent="0.25">
      <c r="A191" s="37"/>
    </row>
    <row r="192" spans="1:18" x14ac:dyDescent="0.25">
      <c r="A192" s="37"/>
    </row>
    <row r="193" spans="1:1" x14ac:dyDescent="0.25">
      <c r="A193" s="37"/>
    </row>
    <row r="194" spans="1:1" x14ac:dyDescent="0.25">
      <c r="A194" s="37"/>
    </row>
    <row r="195" spans="1:1" x14ac:dyDescent="0.25">
      <c r="A195" s="37"/>
    </row>
    <row r="196" spans="1:1" x14ac:dyDescent="0.25">
      <c r="A196" s="37"/>
    </row>
    <row r="197" spans="1:1" x14ac:dyDescent="0.25">
      <c r="A197" s="37"/>
    </row>
    <row r="198" spans="1:1" x14ac:dyDescent="0.25">
      <c r="A198" s="37"/>
    </row>
    <row r="199" spans="1:1" x14ac:dyDescent="0.25">
      <c r="A199" s="37"/>
    </row>
    <row r="200" spans="1:1" x14ac:dyDescent="0.25">
      <c r="A200" s="37"/>
    </row>
    <row r="201" spans="1:1" x14ac:dyDescent="0.25">
      <c r="A201" s="37"/>
    </row>
    <row r="202" spans="1:1" x14ac:dyDescent="0.25">
      <c r="A202" s="37"/>
    </row>
    <row r="203" spans="1:1" x14ac:dyDescent="0.25">
      <c r="A203" s="37"/>
    </row>
    <row r="204" spans="1:1" x14ac:dyDescent="0.25">
      <c r="A204" s="37"/>
    </row>
    <row r="205" spans="1:1" x14ac:dyDescent="0.25">
      <c r="A205" s="37"/>
    </row>
    <row r="206" spans="1:1" x14ac:dyDescent="0.25">
      <c r="A206" s="37"/>
    </row>
    <row r="207" spans="1:1" x14ac:dyDescent="0.25">
      <c r="A207" s="37"/>
    </row>
    <row r="208" spans="1:1" x14ac:dyDescent="0.25">
      <c r="A208" s="37"/>
    </row>
    <row r="209" spans="1:1" x14ac:dyDescent="0.25">
      <c r="A209" s="37"/>
    </row>
    <row r="210" spans="1:1" x14ac:dyDescent="0.25">
      <c r="A210" s="37"/>
    </row>
    <row r="211" spans="1:1" x14ac:dyDescent="0.25">
      <c r="A211" s="37"/>
    </row>
    <row r="212" spans="1:1" x14ac:dyDescent="0.25">
      <c r="A212" s="37"/>
    </row>
    <row r="216" spans="1:1" x14ac:dyDescent="0.25">
      <c r="A216" s="37" t="s">
        <v>696</v>
      </c>
    </row>
    <row r="217" spans="1:1" x14ac:dyDescent="0.25">
      <c r="A217" s="37"/>
    </row>
    <row r="218" spans="1:1" x14ac:dyDescent="0.25">
      <c r="A218" s="37"/>
    </row>
    <row r="219" spans="1:1" x14ac:dyDescent="0.25">
      <c r="A219" s="37"/>
    </row>
    <row r="220" spans="1:1" x14ac:dyDescent="0.25">
      <c r="A220" s="37"/>
    </row>
    <row r="221" spans="1:1" x14ac:dyDescent="0.25">
      <c r="A221" s="37"/>
    </row>
    <row r="222" spans="1:1" x14ac:dyDescent="0.25">
      <c r="A222" s="37"/>
    </row>
    <row r="223" spans="1:1" x14ac:dyDescent="0.25">
      <c r="A223" s="37"/>
    </row>
    <row r="224" spans="1:1" x14ac:dyDescent="0.25">
      <c r="A224" s="37"/>
    </row>
    <row r="225" spans="1:1" x14ac:dyDescent="0.25">
      <c r="A225" s="37"/>
    </row>
    <row r="226" spans="1:1" x14ac:dyDescent="0.25">
      <c r="A226" s="37"/>
    </row>
    <row r="227" spans="1:1" x14ac:dyDescent="0.25">
      <c r="A227" s="37"/>
    </row>
    <row r="228" spans="1:1" x14ac:dyDescent="0.25">
      <c r="A228" s="37"/>
    </row>
    <row r="229" spans="1:1" x14ac:dyDescent="0.25">
      <c r="A229" s="37"/>
    </row>
    <row r="230" spans="1:1" x14ac:dyDescent="0.25">
      <c r="A230" s="37"/>
    </row>
    <row r="231" spans="1:1" x14ac:dyDescent="0.25">
      <c r="A231" s="37"/>
    </row>
    <row r="232" spans="1:1" x14ac:dyDescent="0.25">
      <c r="A232" s="37"/>
    </row>
    <row r="233" spans="1:1" x14ac:dyDescent="0.25">
      <c r="A233" s="37"/>
    </row>
    <row r="234" spans="1:1" x14ac:dyDescent="0.25">
      <c r="A234" s="37"/>
    </row>
    <row r="235" spans="1:1" x14ac:dyDescent="0.25">
      <c r="A235" s="37"/>
    </row>
    <row r="236" spans="1:1" x14ac:dyDescent="0.25">
      <c r="A236" s="37"/>
    </row>
    <row r="237" spans="1:1" x14ac:dyDescent="0.25">
      <c r="A237" s="37"/>
    </row>
    <row r="238" spans="1:1" x14ac:dyDescent="0.25">
      <c r="A238" s="37"/>
    </row>
    <row r="239" spans="1:1" x14ac:dyDescent="0.25">
      <c r="A239" s="37"/>
    </row>
    <row r="240" spans="1:1" x14ac:dyDescent="0.25">
      <c r="A240" s="37"/>
    </row>
    <row r="241" spans="1:1" x14ac:dyDescent="0.25">
      <c r="A241" s="37"/>
    </row>
    <row r="242" spans="1:1" x14ac:dyDescent="0.25">
      <c r="A242" s="37"/>
    </row>
    <row r="243" spans="1:1" x14ac:dyDescent="0.25">
      <c r="A243" s="37"/>
    </row>
    <row r="244" spans="1:1" x14ac:dyDescent="0.25">
      <c r="A244" s="37"/>
    </row>
    <row r="245" spans="1:1" x14ac:dyDescent="0.25">
      <c r="A245" s="37"/>
    </row>
    <row r="246" spans="1:1" x14ac:dyDescent="0.25">
      <c r="A246" s="37"/>
    </row>
    <row r="247" spans="1:1" x14ac:dyDescent="0.25">
      <c r="A247" s="37"/>
    </row>
    <row r="248" spans="1:1" x14ac:dyDescent="0.25">
      <c r="A248" s="37"/>
    </row>
    <row r="249" spans="1:1" x14ac:dyDescent="0.25">
      <c r="A249" s="37"/>
    </row>
    <row r="250" spans="1:1" x14ac:dyDescent="0.25">
      <c r="A250" s="37"/>
    </row>
    <row r="251" spans="1:1" x14ac:dyDescent="0.25">
      <c r="A251" s="37"/>
    </row>
    <row r="252" spans="1:1" x14ac:dyDescent="0.25">
      <c r="A252" s="37"/>
    </row>
    <row r="253" spans="1:1" x14ac:dyDescent="0.25">
      <c r="A253" s="37"/>
    </row>
    <row r="254" spans="1:1" x14ac:dyDescent="0.25">
      <c r="A254" s="37"/>
    </row>
    <row r="255" spans="1:1" x14ac:dyDescent="0.25">
      <c r="A255" s="37"/>
    </row>
    <row r="256" spans="1:1" x14ac:dyDescent="0.25">
      <c r="A256" s="37"/>
    </row>
    <row r="257" spans="1:1" x14ac:dyDescent="0.25">
      <c r="A257" s="37"/>
    </row>
    <row r="258" spans="1:1" x14ac:dyDescent="0.25">
      <c r="A258" s="37"/>
    </row>
    <row r="262" spans="1:1" x14ac:dyDescent="0.25">
      <c r="A262" s="37" t="s">
        <v>697</v>
      </c>
    </row>
    <row r="263" spans="1:1" x14ac:dyDescent="0.25">
      <c r="A263" s="37"/>
    </row>
    <row r="264" spans="1:1" x14ac:dyDescent="0.25">
      <c r="A264" s="37"/>
    </row>
    <row r="265" spans="1:1" x14ac:dyDescent="0.25">
      <c r="A265" s="37"/>
    </row>
    <row r="266" spans="1:1" x14ac:dyDescent="0.25">
      <c r="A266" s="37"/>
    </row>
    <row r="267" spans="1:1" x14ac:dyDescent="0.25">
      <c r="A267" s="37"/>
    </row>
    <row r="268" spans="1:1" x14ac:dyDescent="0.25">
      <c r="A268" s="37"/>
    </row>
    <row r="269" spans="1:1" x14ac:dyDescent="0.25">
      <c r="A269" s="37"/>
    </row>
    <row r="270" spans="1:1" x14ac:dyDescent="0.25">
      <c r="A270" s="37"/>
    </row>
    <row r="271" spans="1:1" x14ac:dyDescent="0.25">
      <c r="A271" s="37"/>
    </row>
    <row r="272" spans="1:1" x14ac:dyDescent="0.25">
      <c r="A272" s="37"/>
    </row>
    <row r="273" spans="1:1" x14ac:dyDescent="0.25">
      <c r="A273" s="37"/>
    </row>
    <row r="274" spans="1:1" x14ac:dyDescent="0.25">
      <c r="A274" s="37"/>
    </row>
    <row r="275" spans="1:1" x14ac:dyDescent="0.25">
      <c r="A275" s="37"/>
    </row>
    <row r="276" spans="1:1" x14ac:dyDescent="0.25">
      <c r="A276" s="37"/>
    </row>
    <row r="277" spans="1:1" x14ac:dyDescent="0.25">
      <c r="A277" s="37"/>
    </row>
    <row r="278" spans="1:1" x14ac:dyDescent="0.25">
      <c r="A278" s="37"/>
    </row>
    <row r="279" spans="1:1" x14ac:dyDescent="0.25">
      <c r="A279" s="37"/>
    </row>
    <row r="280" spans="1:1" x14ac:dyDescent="0.25">
      <c r="A280" s="37"/>
    </row>
    <row r="281" spans="1:1" x14ac:dyDescent="0.25">
      <c r="A281" s="37"/>
    </row>
    <row r="282" spans="1:1" x14ac:dyDescent="0.25">
      <c r="A282" s="37"/>
    </row>
    <row r="283" spans="1:1" x14ac:dyDescent="0.25">
      <c r="A283" s="37"/>
    </row>
    <row r="284" spans="1:1" x14ac:dyDescent="0.25">
      <c r="A284" s="37"/>
    </row>
    <row r="285" spans="1:1" x14ac:dyDescent="0.25">
      <c r="A285" s="37"/>
    </row>
    <row r="286" spans="1:1" x14ac:dyDescent="0.25">
      <c r="A286" s="37"/>
    </row>
    <row r="287" spans="1:1" x14ac:dyDescent="0.25">
      <c r="A287" s="37"/>
    </row>
    <row r="288" spans="1:1" x14ac:dyDescent="0.25">
      <c r="A288" s="37"/>
    </row>
    <row r="289" spans="1:1" x14ac:dyDescent="0.25">
      <c r="A289" s="37"/>
    </row>
    <row r="290" spans="1:1" x14ac:dyDescent="0.25">
      <c r="A290" s="37"/>
    </row>
    <row r="291" spans="1:1" x14ac:dyDescent="0.25">
      <c r="A291" s="37"/>
    </row>
    <row r="292" spans="1:1" x14ac:dyDescent="0.25">
      <c r="A292" s="37"/>
    </row>
    <row r="293" spans="1:1" x14ac:dyDescent="0.25">
      <c r="A293" s="37"/>
    </row>
    <row r="294" spans="1:1" x14ac:dyDescent="0.25">
      <c r="A294" s="37"/>
    </row>
    <row r="295" spans="1:1" x14ac:dyDescent="0.25">
      <c r="A295" s="37"/>
    </row>
    <row r="296" spans="1:1" x14ac:dyDescent="0.25">
      <c r="A296" s="37"/>
    </row>
    <row r="297" spans="1:1" x14ac:dyDescent="0.25">
      <c r="A297" s="37"/>
    </row>
    <row r="298" spans="1:1" x14ac:dyDescent="0.25">
      <c r="A298" s="37"/>
    </row>
    <row r="299" spans="1:1" x14ac:dyDescent="0.25">
      <c r="A299" s="37"/>
    </row>
    <row r="300" spans="1:1" x14ac:dyDescent="0.25">
      <c r="A300" s="37"/>
    </row>
    <row r="301" spans="1:1" x14ac:dyDescent="0.25">
      <c r="A301" s="37"/>
    </row>
    <row r="302" spans="1:1" x14ac:dyDescent="0.25">
      <c r="A302" s="37"/>
    </row>
    <row r="303" spans="1:1" x14ac:dyDescent="0.25">
      <c r="A303" s="37"/>
    </row>
    <row r="304" spans="1:1" x14ac:dyDescent="0.25">
      <c r="A304" s="37"/>
    </row>
    <row r="305" spans="1:1" x14ac:dyDescent="0.25">
      <c r="A305" s="37"/>
    </row>
    <row r="306" spans="1:1" x14ac:dyDescent="0.25">
      <c r="A306" s="37"/>
    </row>
    <row r="307" spans="1:1" x14ac:dyDescent="0.25">
      <c r="A307" s="37"/>
    </row>
    <row r="310" spans="1:1" x14ac:dyDescent="0.25">
      <c r="A310" s="37" t="s">
        <v>698</v>
      </c>
    </row>
    <row r="311" spans="1:1" x14ac:dyDescent="0.25">
      <c r="A311" s="37"/>
    </row>
    <row r="312" spans="1:1" x14ac:dyDescent="0.25">
      <c r="A312" s="37"/>
    </row>
    <row r="313" spans="1:1" x14ac:dyDescent="0.25">
      <c r="A313" s="37"/>
    </row>
    <row r="314" spans="1:1" x14ac:dyDescent="0.25">
      <c r="A314" s="37"/>
    </row>
    <row r="315" spans="1:1" x14ac:dyDescent="0.25">
      <c r="A315" s="37"/>
    </row>
    <row r="316" spans="1:1" x14ac:dyDescent="0.25">
      <c r="A316" s="37"/>
    </row>
    <row r="317" spans="1:1" x14ac:dyDescent="0.25">
      <c r="A317" s="37"/>
    </row>
    <row r="318" spans="1:1" x14ac:dyDescent="0.25">
      <c r="A318" s="37"/>
    </row>
    <row r="319" spans="1:1" x14ac:dyDescent="0.25">
      <c r="A319" s="37"/>
    </row>
    <row r="320" spans="1:1" x14ac:dyDescent="0.25">
      <c r="A320" s="37"/>
    </row>
    <row r="321" spans="1:1" x14ac:dyDescent="0.25">
      <c r="A321" s="37"/>
    </row>
    <row r="322" spans="1:1" x14ac:dyDescent="0.25">
      <c r="A322" s="37"/>
    </row>
    <row r="323" spans="1:1" x14ac:dyDescent="0.25">
      <c r="A323" s="37"/>
    </row>
    <row r="324" spans="1:1" x14ac:dyDescent="0.25">
      <c r="A324" s="37"/>
    </row>
    <row r="325" spans="1:1" x14ac:dyDescent="0.25">
      <c r="A325" s="37"/>
    </row>
    <row r="326" spans="1:1" x14ac:dyDescent="0.25">
      <c r="A326" s="37"/>
    </row>
    <row r="327" spans="1:1" x14ac:dyDescent="0.25">
      <c r="A327" s="37"/>
    </row>
    <row r="328" spans="1:1" x14ac:dyDescent="0.25">
      <c r="A328" s="37"/>
    </row>
    <row r="329" spans="1:1" x14ac:dyDescent="0.25">
      <c r="A329" s="37"/>
    </row>
    <row r="330" spans="1:1" x14ac:dyDescent="0.25">
      <c r="A330" s="37"/>
    </row>
    <row r="331" spans="1:1" x14ac:dyDescent="0.25">
      <c r="A331" s="37"/>
    </row>
    <row r="332" spans="1:1" x14ac:dyDescent="0.25">
      <c r="A332" s="37"/>
    </row>
    <row r="333" spans="1:1" x14ac:dyDescent="0.25">
      <c r="A333" s="37"/>
    </row>
    <row r="334" spans="1:1" x14ac:dyDescent="0.25">
      <c r="A334" s="37"/>
    </row>
    <row r="335" spans="1:1" x14ac:dyDescent="0.25">
      <c r="A335" s="37"/>
    </row>
    <row r="336" spans="1:1" x14ac:dyDescent="0.25">
      <c r="A336" s="37"/>
    </row>
    <row r="337" spans="1:1" x14ac:dyDescent="0.25">
      <c r="A337" s="37"/>
    </row>
    <row r="338" spans="1:1" x14ac:dyDescent="0.25">
      <c r="A338" s="37"/>
    </row>
    <row r="339" spans="1:1" x14ac:dyDescent="0.25">
      <c r="A339" s="37"/>
    </row>
    <row r="340" spans="1:1" x14ac:dyDescent="0.25">
      <c r="A340" s="37"/>
    </row>
    <row r="341" spans="1:1" x14ac:dyDescent="0.25">
      <c r="A341" s="37"/>
    </row>
    <row r="342" spans="1:1" x14ac:dyDescent="0.25">
      <c r="A342" s="37"/>
    </row>
    <row r="343" spans="1:1" x14ac:dyDescent="0.25">
      <c r="A343" s="37"/>
    </row>
    <row r="344" spans="1:1" x14ac:dyDescent="0.25">
      <c r="A344" s="37"/>
    </row>
    <row r="345" spans="1:1" x14ac:dyDescent="0.25">
      <c r="A345" s="37"/>
    </row>
    <row r="346" spans="1:1" x14ac:dyDescent="0.25">
      <c r="A346" s="37"/>
    </row>
    <row r="347" spans="1:1" x14ac:dyDescent="0.25">
      <c r="A347" s="37"/>
    </row>
    <row r="348" spans="1:1" x14ac:dyDescent="0.25">
      <c r="A348" s="37"/>
    </row>
    <row r="349" spans="1:1" x14ac:dyDescent="0.25">
      <c r="A349" s="37"/>
    </row>
    <row r="350" spans="1:1" x14ac:dyDescent="0.25">
      <c r="A350" s="37"/>
    </row>
    <row r="351" spans="1:1" x14ac:dyDescent="0.25">
      <c r="A351" s="37"/>
    </row>
    <row r="352" spans="1:1" x14ac:dyDescent="0.25">
      <c r="A352" s="37"/>
    </row>
    <row r="353" spans="1:1" x14ac:dyDescent="0.25">
      <c r="A353" s="37"/>
    </row>
    <row r="354" spans="1:1" x14ac:dyDescent="0.25">
      <c r="A354" s="37"/>
    </row>
  </sheetData>
  <mergeCells count="23">
    <mergeCell ref="T141:X141"/>
    <mergeCell ref="A103:A120"/>
    <mergeCell ref="A122:A139"/>
    <mergeCell ref="A81:A98"/>
    <mergeCell ref="B2:I2"/>
    <mergeCell ref="K2:R2"/>
    <mergeCell ref="A3:A20"/>
    <mergeCell ref="A22:A39"/>
    <mergeCell ref="A41:A58"/>
    <mergeCell ref="A61:A78"/>
    <mergeCell ref="C102:J102"/>
    <mergeCell ref="L102:T102"/>
    <mergeCell ref="V102:AC102"/>
    <mergeCell ref="A161:A178"/>
    <mergeCell ref="A141:A158"/>
    <mergeCell ref="B141:F141"/>
    <mergeCell ref="H141:L141"/>
    <mergeCell ref="N141:R141"/>
    <mergeCell ref="K186:R186"/>
    <mergeCell ref="A187:A212"/>
    <mergeCell ref="A216:A258"/>
    <mergeCell ref="A262:A307"/>
    <mergeCell ref="A310:A354"/>
  </mergeCells>
  <pageMargins left="0.7" right="0.7" top="0.75" bottom="0.75" header="0.3" footer="0.3"/>
  <pageSetup paperSize="9" scale="34" fitToHeight="0" orientation="landscape" r:id="rId1"/>
  <rowBreaks count="4" manualBreakCount="4">
    <brk id="39" max="16383" man="1"/>
    <brk id="100" max="16383" man="1"/>
    <brk id="184" max="16383" man="1"/>
    <brk id="260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it Collaboration Document" ma:contentTypeID="0x0101007A60771C5753A247A9E629B69FD0F51E0900803F883E6029734881D228CEB687AA20" ma:contentTypeVersion="20" ma:contentTypeDescription="Crée un document." ma:contentTypeScope="" ma:versionID="9944bde516b460839efa4d2d1f821907">
  <xsd:schema xmlns:xsd="http://www.w3.org/2001/XMLSchema" xmlns:xs="http://www.w3.org/2001/XMLSchema" xmlns:p="http://schemas.microsoft.com/office/2006/metadata/properties" xmlns:ns2="8c6549ac-4e6d-42fb-8a8f-bf4de4ad6088" xmlns:ns3="110947c1-0efd-4ed7-8578-80bfa290c185" xmlns:ns4="2af3b793-b434-4d1f-abd1-55ce4b5242b1" targetNamespace="http://schemas.microsoft.com/office/2006/metadata/properties" ma:root="true" ma:fieldsID="12f6ba10ea62e8ea1923309a6a6f5fd7" ns2:_="" ns3:_="" ns4:_="">
    <xsd:import namespace="8c6549ac-4e6d-42fb-8a8f-bf4de4ad6088"/>
    <xsd:import namespace="110947c1-0efd-4ed7-8578-80bfa290c185"/>
    <xsd:import namespace="2af3b793-b434-4d1f-abd1-55ce4b5242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Tags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6549ac-4e6d-42fb-8a8f-bf4de4ad60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87bda035-400f-4ee0-8922-1075bdfe8b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Commentaire" ma:index="25" nillable="true" ma:displayName="Commentaire" ma:format="Dropdown" ma:internalName="Commentair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0947c1-0efd-4ed7-8578-80bfa290c18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f3b793-b434-4d1f-abd1-55ce4b5242b1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dcf087f9-6cae-4646-ab37-de6dde1b31be}" ma:internalName="TaxCatchAll" ma:showField="CatchAllData" ma:web="110947c1-0efd-4ed7-8578-80bfa290c1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af3b793-b434-4d1f-abd1-55ce4b5242b1" xsi:nil="true"/>
    <lcf76f155ced4ddcb4097134ff3c332f xmlns="8c6549ac-4e6d-42fb-8a8f-bf4de4ad6088">
      <Terms xmlns="http://schemas.microsoft.com/office/infopath/2007/PartnerControls"/>
    </lcf76f155ced4ddcb4097134ff3c332f>
    <SharedWithUsers xmlns="110947c1-0efd-4ed7-8578-80bfa290c185">
      <UserInfo>
        <DisplayName>Perrin Soazig</DisplayName>
        <AccountId>15</AccountId>
        <AccountType/>
      </UserInfo>
    </SharedWithUsers>
    <Commentaire xmlns="8c6549ac-4e6d-42fb-8a8f-bf4de4ad608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D03BC2-010E-4D71-BCF8-4FF43B76F5D7}"/>
</file>

<file path=customXml/itemProps2.xml><?xml version="1.0" encoding="utf-8"?>
<ds:datastoreItem xmlns:ds="http://schemas.openxmlformats.org/officeDocument/2006/customXml" ds:itemID="{1235CBA2-9A07-4CD9-8D5C-CC8B60C43511}">
  <ds:schemaRefs>
    <ds:schemaRef ds:uri="http://schemas.microsoft.com/office/2006/metadata/properties"/>
    <ds:schemaRef ds:uri="110947c1-0efd-4ed7-8578-80bfa290c185"/>
    <ds:schemaRef ds:uri="http://schemas.microsoft.com/office/infopath/2007/PartnerControls"/>
    <ds:schemaRef ds:uri="http://purl.org/dc/terms/"/>
    <ds:schemaRef ds:uri="http://schemas.microsoft.com/office/2006/documentManagement/types"/>
    <ds:schemaRef ds:uri="8c6549ac-4e6d-42fb-8a8f-bf4de4ad6088"/>
    <ds:schemaRef ds:uri="http://purl.org/dc/elements/1.1/"/>
    <ds:schemaRef ds:uri="http://schemas.openxmlformats.org/package/2006/metadata/core-properties"/>
    <ds:schemaRef ds:uri="2af3b793-b434-4d1f-abd1-55ce4b5242b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B28689D-6F1D-4F83-9175-2C955ADB14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Mode d'emploi</vt:lpstr>
      <vt:lpstr>Rétentions</vt:lpstr>
      <vt:lpstr>Produits</vt:lpstr>
      <vt:lpstr>Photos</vt:lpstr>
      <vt:lpstr>Rétentions!Print_Area</vt:lpstr>
    </vt:vector>
  </TitlesOfParts>
  <Manager/>
  <Company>Bureau Veritas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Simon GAUVRIT</dc:creator>
  <cp:keywords/>
  <dc:description/>
  <cp:lastModifiedBy>Brossard Jérôme</cp:lastModifiedBy>
  <cp:revision/>
  <cp:lastPrinted>2023-10-16T12:26:38Z</cp:lastPrinted>
  <dcterms:created xsi:type="dcterms:W3CDTF">2023-06-01T16:31:19Z</dcterms:created>
  <dcterms:modified xsi:type="dcterms:W3CDTF">2023-10-16T12:27:14Z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9540963-e559-4020-8a90-fe8a502c2801_Enabled">
    <vt:lpwstr>true</vt:lpwstr>
  </property>
  <property fmtid="{D5CDD505-2E9C-101B-9397-08002B2CF9AE}" pid="3" name="MSIP_Label_19540963-e559-4020-8a90-fe8a502c2801_SetDate">
    <vt:lpwstr>2023-07-04T15:52:18Z</vt:lpwstr>
  </property>
  <property fmtid="{D5CDD505-2E9C-101B-9397-08002B2CF9AE}" pid="4" name="MSIP_Label_19540963-e559-4020-8a90-fe8a502c2801_Method">
    <vt:lpwstr>Standard</vt:lpwstr>
  </property>
  <property fmtid="{D5CDD505-2E9C-101B-9397-08002B2CF9AE}" pid="5" name="MSIP_Label_19540963-e559-4020-8a90-fe8a502c2801_Name">
    <vt:lpwstr>19540963-e559-4020-8a90-fe8a502c2801</vt:lpwstr>
  </property>
  <property fmtid="{D5CDD505-2E9C-101B-9397-08002B2CF9AE}" pid="6" name="MSIP_Label_19540963-e559-4020-8a90-fe8a502c2801_SiteId">
    <vt:lpwstr>f25493ae-1c98-41d7-8a33-0be75f5fe603</vt:lpwstr>
  </property>
  <property fmtid="{D5CDD505-2E9C-101B-9397-08002B2CF9AE}" pid="7" name="MSIP_Label_19540963-e559-4020-8a90-fe8a502c2801_ActionId">
    <vt:lpwstr>3f3e7074-a686-4ad4-b6da-6a13e6d2e346</vt:lpwstr>
  </property>
  <property fmtid="{D5CDD505-2E9C-101B-9397-08002B2CF9AE}" pid="8" name="MSIP_Label_19540963-e559-4020-8a90-fe8a502c2801_ContentBits">
    <vt:lpwstr>0</vt:lpwstr>
  </property>
  <property fmtid="{D5CDD505-2E9C-101B-9397-08002B2CF9AE}" pid="9" name="ContentTypeId">
    <vt:lpwstr>0x0101007A60771C5753A247A9E629B69FD0F51E0900803F883E6029734881D228CEB687AA20</vt:lpwstr>
  </property>
  <property fmtid="{D5CDD505-2E9C-101B-9397-08002B2CF9AE}" pid="10" name="MediaServiceImageTags">
    <vt:lpwstr/>
  </property>
</Properties>
</file>